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Griep\Downloads\"/>
    </mc:Choice>
  </mc:AlternateContent>
  <xr:revisionPtr revIDLastSave="0" documentId="13_ncr:1_{56547B24-1F88-4EC4-9632-7E97393A85C5}" xr6:coauthVersionLast="47" xr6:coauthVersionMax="47" xr10:uidLastSave="{00000000-0000-0000-0000-000000000000}"/>
  <bookViews>
    <workbookView xWindow="-120" yWindow="-120" windowWidth="29040" windowHeight="15720" activeTab="4" xr2:uid="{B1B27187-8A49-4B5B-B711-B316A134467F}"/>
  </bookViews>
  <sheets>
    <sheet name="Rekenblad" sheetId="1" r:id="rId1"/>
    <sheet name="Grafiek" sheetId="2" r:id="rId2"/>
    <sheet name="Appendages" sheetId="3" r:id="rId3"/>
    <sheet name="Opmeetmethodiek" sheetId="4" r:id="rId4"/>
    <sheet name="Maatschets bochten" sheetId="5" r:id="rId5"/>
  </sheets>
  <definedNames>
    <definedName name="_xlnm._FilterDatabase" localSheetId="0" hidden="1">Rekenblad!$A$1:$L$83</definedName>
    <definedName name="_xlnm.Print_Area" localSheetId="0">Rekenblad!$A$1:$K$83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F83" i="1"/>
  <c r="K82" i="1"/>
  <c r="F82" i="1"/>
  <c r="F81" i="1"/>
  <c r="K81" i="1" s="1"/>
  <c r="F80" i="1"/>
  <c r="K79" i="1"/>
  <c r="F79" i="1"/>
  <c r="J76" i="1"/>
  <c r="I76" i="1"/>
  <c r="J75" i="1"/>
  <c r="I75" i="1"/>
  <c r="J74" i="1"/>
  <c r="I74" i="1"/>
  <c r="C74" i="1"/>
  <c r="J73" i="1"/>
  <c r="I73" i="1"/>
  <c r="C73" i="1"/>
  <c r="J72" i="1"/>
  <c r="I72" i="1"/>
  <c r="C72" i="1"/>
  <c r="J68" i="1"/>
  <c r="I68" i="1"/>
  <c r="K68" i="1" s="1"/>
  <c r="I67" i="1"/>
  <c r="J67" i="1" s="1"/>
  <c r="I66" i="1"/>
  <c r="K66" i="1" s="1"/>
  <c r="I65" i="1"/>
  <c r="J65" i="1" s="1"/>
  <c r="I64" i="1"/>
  <c r="K64" i="1" s="1"/>
  <c r="I63" i="1"/>
  <c r="K63" i="1" s="1"/>
  <c r="I62" i="1"/>
  <c r="J62" i="1" s="1"/>
  <c r="I61" i="1"/>
  <c r="J61" i="1" s="1"/>
  <c r="I60" i="1"/>
  <c r="J60" i="1" s="1"/>
  <c r="I59" i="1"/>
  <c r="K59" i="1" s="1"/>
  <c r="I58" i="1"/>
  <c r="K58" i="1" s="1"/>
  <c r="I57" i="1"/>
  <c r="K57" i="1" s="1"/>
  <c r="I56" i="1"/>
  <c r="K56" i="1" s="1"/>
  <c r="I55" i="1"/>
  <c r="J55" i="1" s="1"/>
  <c r="I54" i="1"/>
  <c r="J54" i="1" s="1"/>
  <c r="I53" i="1"/>
  <c r="J53" i="1" s="1"/>
  <c r="I52" i="1"/>
  <c r="K52" i="1" s="1"/>
  <c r="I51" i="1"/>
  <c r="K51" i="1" s="1"/>
  <c r="I50" i="1"/>
  <c r="J50" i="1" s="1"/>
  <c r="I49" i="1"/>
  <c r="J49" i="1" s="1"/>
  <c r="I48" i="1"/>
  <c r="K48" i="1" s="1"/>
  <c r="I47" i="1"/>
  <c r="J47" i="1" s="1"/>
  <c r="I46" i="1"/>
  <c r="K46" i="1" s="1"/>
  <c r="I45" i="1"/>
  <c r="J45" i="1" s="1"/>
  <c r="I44" i="1"/>
  <c r="J44" i="1" s="1"/>
  <c r="K43" i="1"/>
  <c r="I43" i="1"/>
  <c r="J43" i="1" s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J22" i="1" s="1"/>
  <c r="K21" i="1"/>
  <c r="I21" i="1"/>
  <c r="J21" i="1" s="1"/>
  <c r="K20" i="1"/>
  <c r="I20" i="1"/>
  <c r="K19" i="1"/>
  <c r="I19" i="1"/>
  <c r="J19" i="1" s="1"/>
  <c r="K18" i="1"/>
  <c r="I18" i="1"/>
  <c r="K17" i="1"/>
  <c r="I17" i="1"/>
  <c r="K16" i="1"/>
  <c r="I16" i="1"/>
  <c r="K15" i="1"/>
  <c r="I15" i="1"/>
  <c r="K14" i="1"/>
  <c r="I14" i="1"/>
  <c r="J14" i="1" s="1"/>
  <c r="K13" i="1"/>
  <c r="I13" i="1"/>
  <c r="K12" i="1"/>
  <c r="I12" i="1"/>
  <c r="K11" i="1"/>
  <c r="I11" i="1"/>
  <c r="J11" i="1" s="1"/>
  <c r="K10" i="1"/>
  <c r="I10" i="1"/>
  <c r="J10" i="1" s="1"/>
  <c r="K9" i="1"/>
  <c r="I9" i="1"/>
  <c r="J26" i="1" l="1"/>
  <c r="J32" i="1"/>
  <c r="J38" i="1"/>
  <c r="J30" i="1"/>
  <c r="J18" i="1"/>
  <c r="J25" i="1"/>
  <c r="J52" i="1"/>
  <c r="K54" i="1"/>
  <c r="J33" i="1"/>
  <c r="J39" i="1"/>
  <c r="K67" i="1"/>
  <c r="J34" i="1"/>
  <c r="J40" i="1"/>
  <c r="J20" i="1"/>
  <c r="J9" i="1"/>
  <c r="J15" i="1"/>
  <c r="J29" i="1"/>
  <c r="J41" i="1"/>
  <c r="J13" i="1"/>
  <c r="K44" i="1"/>
  <c r="J12" i="1"/>
  <c r="J24" i="1"/>
  <c r="J36" i="1"/>
  <c r="J42" i="1"/>
  <c r="J66" i="1"/>
  <c r="K61" i="1"/>
  <c r="K62" i="1"/>
  <c r="J31" i="1"/>
  <c r="J16" i="1"/>
  <c r="J27" i="1"/>
  <c r="K50" i="1"/>
  <c r="J56" i="1"/>
  <c r="J37" i="1"/>
  <c r="J28" i="1"/>
  <c r="J17" i="1"/>
  <c r="J64" i="1"/>
  <c r="J23" i="1"/>
  <c r="K49" i="1"/>
  <c r="K55" i="1"/>
  <c r="K45" i="1"/>
  <c r="J35" i="1"/>
  <c r="K53" i="1"/>
  <c r="J58" i="1"/>
  <c r="K65" i="1"/>
  <c r="J46" i="1"/>
  <c r="J51" i="1"/>
  <c r="J63" i="1"/>
  <c r="J48" i="1"/>
  <c r="K60" i="1"/>
  <c r="J59" i="1"/>
  <c r="J57" i="1"/>
  <c r="J69" i="1" l="1"/>
  <c r="E82" i="1" s="1"/>
  <c r="E79" i="1" l="1"/>
  <c r="H79" i="1" s="1"/>
  <c r="E81" i="1"/>
  <c r="H81" i="1" s="1"/>
  <c r="E80" i="1"/>
  <c r="I80" i="1" s="1"/>
  <c r="K80" i="1" s="1"/>
  <c r="E83" i="1"/>
  <c r="I83" i="1" s="1"/>
  <c r="I82" i="1"/>
  <c r="H82" i="1"/>
  <c r="H83" i="1" l="1"/>
  <c r="I79" i="1"/>
  <c r="H80" i="1"/>
  <c r="I81" i="1"/>
</calcChain>
</file>

<file path=xl/sharedStrings.xml><?xml version="1.0" encoding="utf-8"?>
<sst xmlns="http://schemas.openxmlformats.org/spreadsheetml/2006/main" count="108" uniqueCount="79">
  <si>
    <t>Oppervlakteberekening en test resultaten</t>
  </si>
  <si>
    <t>Luka lid:</t>
  </si>
  <si>
    <t xml:space="preserve">Project: </t>
  </si>
  <si>
    <t>Projectnummer:</t>
  </si>
  <si>
    <t xml:space="preserve">Testdatum: </t>
  </si>
  <si>
    <t xml:space="preserve">Inspecteur: </t>
  </si>
  <si>
    <t>Positie
nr.</t>
  </si>
  <si>
    <t>breedte</t>
  </si>
  <si>
    <t>hoogte</t>
  </si>
  <si>
    <t>Lengte (excl. appendages)</t>
  </si>
  <si>
    <t>aantal appendage</t>
  </si>
  <si>
    <t>tot. Lengte</t>
  </si>
  <si>
    <t>oppervlak</t>
  </si>
  <si>
    <t>rechte kanalen</t>
  </si>
  <si>
    <t>H+B in mm</t>
  </si>
  <si>
    <t>L in mtr</t>
  </si>
  <si>
    <t>rond (dia)</t>
  </si>
  <si>
    <t>diameter in mm</t>
  </si>
  <si>
    <t>,</t>
  </si>
  <si>
    <t>totale oppervlakte</t>
  </si>
  <si>
    <t>druk (Pa)</t>
  </si>
  <si>
    <t>max. lekverlies L/(s.m2)</t>
  </si>
  <si>
    <t>klasse B</t>
  </si>
  <si>
    <t>klasse C</t>
  </si>
  <si>
    <t>klasse D</t>
  </si>
  <si>
    <t>Testdruk</t>
  </si>
  <si>
    <t>Wandopp.A m2</t>
  </si>
  <si>
    <t>Toegestaan lekverlies C</t>
  </si>
  <si>
    <t>Gemeten lekverlies ΦL</t>
  </si>
  <si>
    <t>l/s/m2</t>
  </si>
  <si>
    <t>l/s</t>
  </si>
  <si>
    <t>Klasse</t>
  </si>
  <si>
    <t>Opmerking:</t>
  </si>
  <si>
    <t>Voorbeeld: Als de meetpunten niet parallel liggen aan de C- of D-lijn, wat is daarvan de reden?</t>
  </si>
  <si>
    <t>Fabrikant</t>
  </si>
  <si>
    <t>Afmeting</t>
  </si>
  <si>
    <t>Bergschenhoek</t>
  </si>
  <si>
    <t>SDRD</t>
  </si>
  <si>
    <t>Ja</t>
  </si>
  <si>
    <t>Beeld en Geluid</t>
  </si>
  <si>
    <t>31-02-2025</t>
  </si>
  <si>
    <t>Versie 20251121 TRN</t>
  </si>
  <si>
    <t>aantal
deksels</t>
  </si>
  <si>
    <t>Bedrijfsnaam</t>
  </si>
  <si>
    <t>Marcel Buis</t>
  </si>
  <si>
    <t>x</t>
  </si>
  <si>
    <t>Bijlage</t>
  </si>
  <si>
    <t>Appendage specificatie</t>
  </si>
  <si>
    <t>Project:</t>
  </si>
  <si>
    <t xml:space="preserve"> </t>
  </si>
  <si>
    <t>Type</t>
  </si>
  <si>
    <t>LAR?</t>
  </si>
  <si>
    <t>Opmerking</t>
  </si>
  <si>
    <t>ja/nee</t>
  </si>
  <si>
    <t>C/D</t>
  </si>
  <si>
    <t>verwarmer electr</t>
  </si>
  <si>
    <t>verwarmer ww</t>
  </si>
  <si>
    <t>koeler kanaalinbouw</t>
  </si>
  <si>
    <t>inregelklep rond</t>
  </si>
  <si>
    <t>irisklep/rond</t>
  </si>
  <si>
    <t>kleppenregister</t>
  </si>
  <si>
    <t>Const vol regelaar</t>
  </si>
  <si>
    <t>Var vol regelaar</t>
  </si>
  <si>
    <t>geluiddemper</t>
  </si>
  <si>
    <t>filtersectie</t>
  </si>
  <si>
    <t>meetstation</t>
  </si>
  <si>
    <t>roosterplenum</t>
  </si>
  <si>
    <t>act koelconvector</t>
  </si>
  <si>
    <t>nvt</t>
  </si>
  <si>
    <t>Brandklep rond</t>
  </si>
  <si>
    <t>Brandklep rechthoekig</t>
  </si>
  <si>
    <t>flex slang</t>
  </si>
  <si>
    <t>inspectieluik</t>
  </si>
  <si>
    <t>.</t>
  </si>
  <si>
    <t>Benaming</t>
  </si>
  <si>
    <t>Nr.</t>
  </si>
  <si>
    <t>Rechthoekig (Hoofdstuk 6 Kwaliteitshandboek)</t>
  </si>
  <si>
    <t>Klein Rond (Hoofdstuk 6 Kwaliteitshandboek)</t>
  </si>
  <si>
    <t>Groot Rond (Hoofdstuk 6 Kwaliteitshandboek)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</si>
</sst>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4" fillId="0" borderId="0" xfId="0" applyFont="1"/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2" borderId="5" xfId="0" applyFill="1" applyBorder="1"/>
    <xf numFmtId="0" fontId="0" fillId="2" borderId="0" xfId="0" applyFill="1"/>
    <xf numFmtId="0" fontId="0" fillId="3" borderId="1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0" fillId="2" borderId="10" xfId="0" applyNumberFormat="1" applyFill="1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5" fillId="2" borderId="0" xfId="0" applyFont="1" applyFill="1"/>
    <xf numFmtId="2" fontId="2" fillId="2" borderId="12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4" xfId="0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65" fontId="0" fillId="2" borderId="27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2" fontId="0" fillId="0" borderId="38" xfId="0" applyNumberFormat="1" applyBorder="1" applyAlignment="1" applyProtection="1">
      <alignment horizontal="center"/>
      <protection locked="0"/>
    </xf>
    <xf numFmtId="164" fontId="2" fillId="2" borderId="37" xfId="0" applyNumberFormat="1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0" fillId="0" borderId="3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5" fontId="0" fillId="2" borderId="38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2" fontId="0" fillId="0" borderId="21" xfId="0" applyNumberFormat="1" applyBorder="1" applyAlignment="1" applyProtection="1">
      <alignment horizontal="center"/>
      <protection locked="0"/>
    </xf>
    <xf numFmtId="164" fontId="2" fillId="2" borderId="19" xfId="0" applyNumberFormat="1" applyFont="1" applyFill="1" applyBorder="1" applyAlignment="1">
      <alignment horizontal="center"/>
    </xf>
    <xf numFmtId="0" fontId="0" fillId="0" borderId="4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center"/>
      <protection locked="0"/>
    </xf>
    <xf numFmtId="165" fontId="0" fillId="2" borderId="43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2" fontId="0" fillId="0" borderId="23" xfId="0" applyNumberFormat="1" applyBorder="1" applyAlignment="1" applyProtection="1">
      <alignment horizontal="center"/>
      <protection locked="0"/>
    </xf>
    <xf numFmtId="164" fontId="2" fillId="2" borderId="25" xfId="0" applyNumberFormat="1" applyFont="1" applyFill="1" applyBorder="1" applyAlignment="1">
      <alignment horizontal="center"/>
    </xf>
    <xf numFmtId="0" fontId="0" fillId="5" borderId="0" xfId="0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44" xfId="0" applyFill="1" applyBorder="1"/>
    <xf numFmtId="0" fontId="0" fillId="2" borderId="29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/>
    <xf numFmtId="0" fontId="1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3" borderId="13" xfId="0" applyFont="1" applyFill="1" applyBorder="1"/>
    <xf numFmtId="0" fontId="11" fillId="3" borderId="45" xfId="0" applyFont="1" applyFill="1" applyBorder="1"/>
    <xf numFmtId="0" fontId="11" fillId="3" borderId="50" xfId="0" applyFont="1" applyFill="1" applyBorder="1"/>
    <xf numFmtId="0" fontId="11" fillId="3" borderId="46" xfId="0" applyFont="1" applyFill="1" applyBorder="1"/>
    <xf numFmtId="0" fontId="11" fillId="3" borderId="49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37" xfId="0" applyFont="1" applyFill="1" applyBorder="1"/>
    <xf numFmtId="0" fontId="10" fillId="3" borderId="41" xfId="0" applyFont="1" applyFill="1" applyBorder="1" applyAlignment="1">
      <alignment horizontal="center"/>
    </xf>
    <xf numFmtId="0" fontId="10" fillId="3" borderId="8" xfId="0" applyFont="1" applyFill="1" applyBorder="1"/>
    <xf numFmtId="0" fontId="10" fillId="3" borderId="42" xfId="0" applyFont="1" applyFill="1" applyBorder="1"/>
    <xf numFmtId="0" fontId="10" fillId="3" borderId="30" xfId="0" applyFont="1" applyFill="1" applyBorder="1"/>
    <xf numFmtId="0" fontId="11" fillId="3" borderId="48" xfId="0" applyFont="1" applyFill="1" applyBorder="1" applyAlignment="1">
      <alignment horizontal="center"/>
    </xf>
    <xf numFmtId="0" fontId="0" fillId="3" borderId="31" xfId="0" applyFill="1" applyBorder="1"/>
    <xf numFmtId="0" fontId="11" fillId="3" borderId="40" xfId="0" applyFont="1" applyFill="1" applyBorder="1"/>
    <xf numFmtId="0" fontId="11" fillId="3" borderId="47" xfId="0" applyFont="1" applyFill="1" applyBorder="1"/>
    <xf numFmtId="0" fontId="11" fillId="3" borderId="20" xfId="0" applyFont="1" applyFill="1" applyBorder="1"/>
    <xf numFmtId="0" fontId="10" fillId="3" borderId="47" xfId="0" applyFont="1" applyFill="1" applyBorder="1"/>
    <xf numFmtId="0" fontId="10" fillId="3" borderId="20" xfId="0" applyFont="1" applyFill="1" applyBorder="1"/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64" fontId="0" fillId="2" borderId="24" xfId="0" applyNumberForma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8" fillId="2" borderId="28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164" fontId="0" fillId="2" borderId="36" xfId="0" applyNumberFormat="1" applyFill="1" applyBorder="1" applyAlignment="1">
      <alignment horizontal="center"/>
    </xf>
    <xf numFmtId="164" fontId="0" fillId="2" borderId="37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max. luchtlekverliezen</a:t>
            </a:r>
          </a:p>
        </c:rich>
      </c:tx>
      <c:layout>
        <c:manualLayout>
          <c:xMode val="edge"/>
          <c:yMode val="edge"/>
          <c:x val="0.40847982622861795"/>
          <c:y val="3.66461297600957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92848667889114E-2"/>
          <c:y val="9.9036992128305176E-2"/>
          <c:w val="0.85666070617955703"/>
          <c:h val="0.69326516626630519"/>
        </c:manualLayout>
      </c:layout>
      <c:scatterChart>
        <c:scatterStyle val="smoothMarker"/>
        <c:varyColors val="0"/>
        <c:ser>
          <c:idx val="0"/>
          <c:order val="0"/>
          <c:tx>
            <c:v>klasse 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Rekenblad!$C$72:$C$76</c:f>
              <c:numCache>
                <c:formatCode>0.00</c:formatCode>
                <c:ptCount val="5"/>
                <c:pt idx="0">
                  <c:v>0.28178119502230337</c:v>
                </c:pt>
                <c:pt idx="1">
                  <c:v>0.80212584432037104</c:v>
                </c:pt>
                <c:pt idx="2">
                  <c:v>0.92732937660848858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B7-4FA5-A9C1-437EE72D9A87}"/>
            </c:ext>
          </c:extLst>
        </c:ser>
        <c:ser>
          <c:idx val="2"/>
          <c:order val="1"/>
          <c:tx>
            <c:v>klasse C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xVal>
            <c:numRef>
              <c:f>Rekenblad!$I$72:$I$76</c:f>
              <c:numCache>
                <c:formatCode>0.000</c:formatCode>
                <c:ptCount val="5"/>
                <c:pt idx="0">
                  <c:v>9.3927065007434474E-2</c:v>
                </c:pt>
                <c:pt idx="1">
                  <c:v>0.26737528144012368</c:v>
                </c:pt>
                <c:pt idx="2">
                  <c:v>0.30910979220282953</c:v>
                </c:pt>
                <c:pt idx="3">
                  <c:v>0.34800106505644113</c:v>
                </c:pt>
                <c:pt idx="4">
                  <c:v>0.41955678797717838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B7-4FA5-A9C1-437EE72D9A87}"/>
            </c:ext>
          </c:extLst>
        </c:ser>
        <c:ser>
          <c:idx val="1"/>
          <c:order val="2"/>
          <c:tx>
            <c:v>klasse D</c:v>
          </c:tx>
          <c:marker>
            <c:symbol val="none"/>
          </c:marker>
          <c:xVal>
            <c:numRef>
              <c:f>Rekenblad!$J$72:$J$76</c:f>
              <c:numCache>
                <c:formatCode>0.000</c:formatCode>
                <c:ptCount val="5"/>
                <c:pt idx="0">
                  <c:v>3.1309021669144822E-2</c:v>
                </c:pt>
                <c:pt idx="1">
                  <c:v>8.9125093813374565E-2</c:v>
                </c:pt>
                <c:pt idx="2">
                  <c:v>0.10303659740094318</c:v>
                </c:pt>
                <c:pt idx="3">
                  <c:v>0.11600035501881371</c:v>
                </c:pt>
                <c:pt idx="4">
                  <c:v>0.13985226265905945</c:v>
                </c:pt>
              </c:numCache>
            </c:numRef>
          </c:xVal>
          <c:yVal>
            <c:numRef>
              <c:f>Rekenblad!$A$72:$A$76</c:f>
              <c:numCache>
                <c:formatCode>General</c:formatCode>
                <c:ptCount val="5"/>
                <c:pt idx="0">
                  <c:v>200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B7-4FA5-A9C1-437EE72D9A87}"/>
            </c:ext>
          </c:extLst>
        </c:ser>
        <c:ser>
          <c:idx val="3"/>
          <c:order val="3"/>
          <c:tx>
            <c:v>meetwaarde(n)</c:v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Rekenblad!$I$79:$I$83</c:f>
              <c:numCache>
                <c:formatCode>0.000</c:formatCode>
                <c:ptCount val="5"/>
                <c:pt idx="0">
                  <c:v>0.10528687293481526</c:v>
                </c:pt>
                <c:pt idx="1">
                  <c:v>0.21808350856112946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Rekenblad!$D$79:$D$83</c:f>
              <c:numCache>
                <c:formatCode>0</c:formatCode>
                <c:ptCount val="5"/>
                <c:pt idx="0">
                  <c:v>500</c:v>
                </c:pt>
                <c:pt idx="1">
                  <c:v>1000</c:v>
                </c:pt>
                <c:pt idx="4">
                  <c:v>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B7-4FA5-A9C1-437EE72D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71440"/>
        <c:axId val="239251696"/>
      </c:scatterChart>
      <c:valAx>
        <c:axId val="240271440"/>
        <c:scaling>
          <c:logBase val="10"/>
          <c:orientation val="minMax"/>
          <c:max val="5"/>
          <c:min val="1.0000000000000002E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Luchtlekkage [l/s/m²]</a:t>
                </a:r>
              </a:p>
            </c:rich>
          </c:tx>
          <c:layout>
            <c:manualLayout>
              <c:xMode val="edge"/>
              <c:yMode val="edge"/>
              <c:x val="0.4470613717235708"/>
              <c:y val="0.863730882114082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39251696"/>
        <c:crossesAt val="100"/>
        <c:crossBetween val="midCat"/>
        <c:majorUnit val="10"/>
        <c:minorUnit val="10"/>
      </c:valAx>
      <c:valAx>
        <c:axId val="239251696"/>
        <c:scaling>
          <c:logBase val="10"/>
          <c:orientation val="minMax"/>
          <c:max val="50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Testdruk [Pa]</a:t>
                </a:r>
              </a:p>
            </c:rich>
          </c:tx>
          <c:layout>
            <c:manualLayout>
              <c:xMode val="edge"/>
              <c:yMode val="edge"/>
              <c:x val="0"/>
              <c:y val="0.410169544596399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40271440"/>
        <c:crossesAt val="1.0000000000000003E-4"/>
        <c:crossBetween val="midCat"/>
      </c:valAx>
    </c:plotArea>
    <c:legend>
      <c:legendPos val="r"/>
      <c:layout>
        <c:manualLayout>
          <c:xMode val="edge"/>
          <c:yMode val="edge"/>
          <c:x val="8.2738452936402612E-2"/>
          <c:y val="0.947488600536051"/>
          <c:w val="0.8714378696458186"/>
          <c:h val="3.7289354582814176E-2"/>
        </c:manualLayout>
      </c:layout>
      <c:overlay val="0"/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</xdr:row>
      <xdr:rowOff>0</xdr:rowOff>
    </xdr:from>
    <xdr:to>
      <xdr:col>15</xdr:col>
      <xdr:colOff>161925</xdr:colOff>
      <xdr:row>30</xdr:row>
      <xdr:rowOff>95250</xdr:rowOff>
    </xdr:to>
    <xdr:graphicFrame macro="">
      <xdr:nvGraphicFramePr>
        <xdr:cNvPr id="2" name="Grafiek 2">
          <a:extLst>
            <a:ext uri="{FF2B5EF4-FFF2-40B4-BE49-F238E27FC236}">
              <a16:creationId xmlns:a16="http://schemas.microsoft.com/office/drawing/2014/main" id="{1B375DFF-AFFA-4C0A-AB90-8C210106CE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0.49876</cdr:x>
      <cdr:y>0.50001</cdr:y>
    </cdr:from>
    <cdr:to>
      <cdr:x>0.51675</cdr:x>
      <cdr:y>0.533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3035" y="2815495"/>
          <a:ext cx="163489" cy="181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0.20259</cdr:x>
      <cdr:y>0.35758</cdr:y>
    </cdr:from>
    <cdr:to>
      <cdr:x>0.30169</cdr:x>
      <cdr:y>0.5159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76425" y="20695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114300</xdr:rowOff>
    </xdr:from>
    <xdr:to>
      <xdr:col>12</xdr:col>
      <xdr:colOff>9525</xdr:colOff>
      <xdr:row>24</xdr:row>
      <xdr:rowOff>100330</xdr:rowOff>
    </xdr:to>
    <xdr:pic>
      <xdr:nvPicPr>
        <xdr:cNvPr id="5" name="Afbeelding 4" descr="Afbeelding met diagram, Technische tekening, Plan, schematisch&#10;&#10;Door AI gegenereerde inhoud is mogelijk onjuist.">
          <a:extLst>
            <a:ext uri="{FF2B5EF4-FFF2-40B4-BE49-F238E27FC236}">
              <a16:creationId xmlns:a16="http://schemas.microsoft.com/office/drawing/2014/main" id="{AFF942E5-9472-1B61-34C9-811C3389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76300"/>
          <a:ext cx="7267575" cy="37960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24</xdr:row>
      <xdr:rowOff>76200</xdr:rowOff>
    </xdr:from>
    <xdr:to>
      <xdr:col>12</xdr:col>
      <xdr:colOff>92435</xdr:colOff>
      <xdr:row>38</xdr:row>
      <xdr:rowOff>66675</xdr:rowOff>
    </xdr:to>
    <xdr:pic>
      <xdr:nvPicPr>
        <xdr:cNvPr id="7" name="Afbeelding 6" descr="Afbeelding met tekst, schermopname, Lettertype, nummer&#10;&#10;Door AI gegenereerde inhoud is mogelijk onjuist.">
          <a:extLst>
            <a:ext uri="{FF2B5EF4-FFF2-40B4-BE49-F238E27FC236}">
              <a16:creationId xmlns:a16="http://schemas.microsoft.com/office/drawing/2014/main" id="{04D55846-A39E-3EF0-6C77-AFB5169E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648200"/>
          <a:ext cx="7074260" cy="26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429084</xdr:colOff>
      <xdr:row>41</xdr:row>
      <xdr:rowOff>85725</xdr:rowOff>
    </xdr:from>
    <xdr:to>
      <xdr:col>11</xdr:col>
      <xdr:colOff>571500</xdr:colOff>
      <xdr:row>62</xdr:row>
      <xdr:rowOff>59948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C82C1D1-47B3-1550-4D96-149837B5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084" y="8239125"/>
          <a:ext cx="6848016" cy="3974723"/>
        </a:xfrm>
        <a:prstGeom prst="rect">
          <a:avLst/>
        </a:prstGeom>
      </xdr:spPr>
    </xdr:pic>
    <xdr:clientData/>
  </xdr:twoCellAnchor>
  <xdr:twoCellAnchor editAs="oneCell">
    <xdr:from>
      <xdr:col>0</xdr:col>
      <xdr:colOff>473737</xdr:colOff>
      <xdr:row>67</xdr:row>
      <xdr:rowOff>28575</xdr:rowOff>
    </xdr:from>
    <xdr:to>
      <xdr:col>12</xdr:col>
      <xdr:colOff>28574</xdr:colOff>
      <xdr:row>91</xdr:row>
      <xdr:rowOff>85176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6A62E79-C61D-758D-F4A1-28AB83DB5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737" y="13134975"/>
          <a:ext cx="6870037" cy="46286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561975</xdr:colOff>
      <xdr:row>38</xdr:row>
      <xdr:rowOff>28575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34A3BBA-E7F5-0F6B-FADC-CCE0831B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05975" cy="7267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123825</xdr:rowOff>
    </xdr:from>
    <xdr:to>
      <xdr:col>16</xdr:col>
      <xdr:colOff>533400</xdr:colOff>
      <xdr:row>47</xdr:row>
      <xdr:rowOff>29336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CB2737F-035D-300C-407F-D53B50B0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72325"/>
          <a:ext cx="10287000" cy="1810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1585-BF80-421B-93C6-CCC62FC6C5AB}">
  <sheetPr>
    <tabColor rgb="FFFFFF00"/>
    <pageSetUpPr fitToPage="1"/>
  </sheetPr>
  <dimension ref="A1:R103"/>
  <sheetViews>
    <sheetView showGridLines="0" zoomScaleNormal="100" workbookViewId="0">
      <selection activeCell="B104" sqref="B104"/>
    </sheetView>
  </sheetViews>
  <sheetFormatPr defaultRowHeight="15" outlineLevelRow="2" x14ac:dyDescent="0.25"/>
  <cols>
    <col min="1" max="5" width="7" customWidth="1"/>
    <col min="6" max="10" width="11.85546875" customWidth="1"/>
    <col min="11" max="11" width="9.42578125" customWidth="1"/>
    <col min="12" max="12" width="1.42578125" customWidth="1"/>
    <col min="13" max="13" width="34.85546875" customWidth="1"/>
  </cols>
  <sheetData>
    <row r="1" spans="1:12" ht="35.450000000000003" customHeight="1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2" x14ac:dyDescent="0.25">
      <c r="A2" s="1"/>
      <c r="B2" s="1"/>
      <c r="C2" s="1"/>
      <c r="K2" s="2"/>
      <c r="L2" s="2"/>
    </row>
    <row r="3" spans="1:12" x14ac:dyDescent="0.25">
      <c r="A3" s="84" t="s">
        <v>1</v>
      </c>
      <c r="B3" s="84"/>
      <c r="C3" s="87"/>
      <c r="D3" s="122" t="s">
        <v>43</v>
      </c>
      <c r="E3" s="122"/>
      <c r="F3" s="122"/>
      <c r="G3" s="122"/>
      <c r="H3" s="80"/>
      <c r="I3" s="80"/>
      <c r="J3" s="80"/>
      <c r="K3" s="2"/>
      <c r="L3" s="2"/>
    </row>
    <row r="4" spans="1:12" x14ac:dyDescent="0.25">
      <c r="A4" s="156" t="s">
        <v>2</v>
      </c>
      <c r="B4" s="156"/>
      <c r="C4" s="156"/>
      <c r="D4" s="122" t="s">
        <v>39</v>
      </c>
      <c r="E4" s="122"/>
      <c r="F4" s="122"/>
      <c r="G4" s="122"/>
      <c r="H4" s="72"/>
      <c r="I4" s="72"/>
      <c r="J4" s="72"/>
      <c r="K4" s="2"/>
      <c r="L4" s="2"/>
    </row>
    <row r="5" spans="1:12" x14ac:dyDescent="0.25">
      <c r="A5" s="156" t="s">
        <v>3</v>
      </c>
      <c r="B5" s="156"/>
      <c r="C5" s="156"/>
      <c r="D5" s="122">
        <v>10102</v>
      </c>
      <c r="E5" s="122"/>
      <c r="F5" s="122"/>
      <c r="G5" s="122"/>
      <c r="H5" s="72"/>
      <c r="I5" s="72"/>
      <c r="J5" s="72"/>
      <c r="K5" s="2"/>
      <c r="L5" s="2"/>
    </row>
    <row r="6" spans="1:12" x14ac:dyDescent="0.25">
      <c r="A6" s="156" t="s">
        <v>4</v>
      </c>
      <c r="B6" s="156"/>
      <c r="C6" s="156"/>
      <c r="D6" s="119" t="s">
        <v>40</v>
      </c>
      <c r="E6" s="119"/>
      <c r="F6" s="119"/>
      <c r="G6" s="119"/>
      <c r="H6" s="157"/>
      <c r="I6" s="157"/>
      <c r="J6" s="73"/>
      <c r="K6" s="2"/>
      <c r="L6" s="2"/>
    </row>
    <row r="7" spans="1:12" ht="15.75" thickBot="1" x14ac:dyDescent="0.3">
      <c r="A7" s="156" t="s">
        <v>5</v>
      </c>
      <c r="B7" s="156"/>
      <c r="C7" s="156"/>
      <c r="D7" s="118" t="s">
        <v>44</v>
      </c>
      <c r="E7" s="118"/>
      <c r="F7" s="118"/>
      <c r="G7" s="118"/>
      <c r="H7" s="73"/>
      <c r="I7" s="81" t="s">
        <v>41</v>
      </c>
      <c r="J7" s="73"/>
      <c r="K7" s="2"/>
      <c r="L7" s="2"/>
    </row>
    <row r="8" spans="1:12" ht="31.5" customHeight="1" x14ac:dyDescent="0.25">
      <c r="A8" s="3"/>
      <c r="B8" s="4"/>
      <c r="C8" s="5" t="s">
        <v>6</v>
      </c>
      <c r="D8" s="6" t="s">
        <v>7</v>
      </c>
      <c r="E8" s="6" t="s">
        <v>8</v>
      </c>
      <c r="F8" s="7" t="s">
        <v>9</v>
      </c>
      <c r="G8" s="7" t="s">
        <v>42</v>
      </c>
      <c r="H8" s="7" t="s">
        <v>10</v>
      </c>
      <c r="I8" s="6" t="s">
        <v>11</v>
      </c>
      <c r="J8" s="8" t="s">
        <v>12</v>
      </c>
      <c r="K8" s="9"/>
      <c r="L8" s="9"/>
    </row>
    <row r="9" spans="1:12" x14ac:dyDescent="0.25">
      <c r="A9" s="153" t="s">
        <v>13</v>
      </c>
      <c r="B9" s="154"/>
      <c r="C9" s="10"/>
      <c r="D9" s="11">
        <v>600</v>
      </c>
      <c r="E9" s="11">
        <v>200</v>
      </c>
      <c r="F9" s="11">
        <v>5.5</v>
      </c>
      <c r="G9" s="11"/>
      <c r="H9" s="11">
        <v>2</v>
      </c>
      <c r="I9" s="12">
        <f>F9+H9</f>
        <v>7.5</v>
      </c>
      <c r="J9" s="13">
        <f>K9*I9/1000+G9*(E9*D9)/1000000</f>
        <v>12</v>
      </c>
      <c r="K9" s="9">
        <f t="shared" ref="K9:K43" si="0">2*(D9+E9)</f>
        <v>1600</v>
      </c>
      <c r="L9" s="9"/>
    </row>
    <row r="10" spans="1:12" x14ac:dyDescent="0.25">
      <c r="A10" s="153" t="s">
        <v>14</v>
      </c>
      <c r="B10" s="154"/>
      <c r="C10" s="11"/>
      <c r="D10" s="11">
        <v>1000</v>
      </c>
      <c r="E10" s="11">
        <v>900</v>
      </c>
      <c r="F10" s="11">
        <v>3.7</v>
      </c>
      <c r="G10" s="11"/>
      <c r="H10" s="11">
        <v>1</v>
      </c>
      <c r="I10" s="12">
        <f t="shared" ref="I10:I38" si="1">F10+H10</f>
        <v>4.7</v>
      </c>
      <c r="J10" s="13">
        <f t="shared" ref="J10:J43" si="2">K10*I10/1000+G10*(E10*D10)/1000000</f>
        <v>17.86</v>
      </c>
      <c r="K10" s="9">
        <f t="shared" si="0"/>
        <v>3800</v>
      </c>
      <c r="L10" s="9"/>
    </row>
    <row r="11" spans="1:12" x14ac:dyDescent="0.25">
      <c r="A11" s="153" t="s">
        <v>15</v>
      </c>
      <c r="B11" s="154"/>
      <c r="C11" s="11"/>
      <c r="D11" s="11">
        <v>900</v>
      </c>
      <c r="E11" s="11">
        <v>800</v>
      </c>
      <c r="F11" s="11">
        <v>8.8000000000000007</v>
      </c>
      <c r="G11" s="11"/>
      <c r="H11" s="11">
        <v>2</v>
      </c>
      <c r="I11" s="12">
        <f t="shared" si="1"/>
        <v>10.8</v>
      </c>
      <c r="J11" s="13">
        <f t="shared" si="2"/>
        <v>36.72</v>
      </c>
      <c r="K11" s="9">
        <f t="shared" si="0"/>
        <v>3400</v>
      </c>
      <c r="L11" s="9"/>
    </row>
    <row r="12" spans="1:12" x14ac:dyDescent="0.25">
      <c r="A12" s="15"/>
      <c r="B12" s="16"/>
      <c r="C12" s="14"/>
      <c r="D12" s="11">
        <v>300</v>
      </c>
      <c r="E12" s="11">
        <v>250</v>
      </c>
      <c r="F12" s="11"/>
      <c r="G12" s="11"/>
      <c r="H12" s="11"/>
      <c r="I12" s="12">
        <f t="shared" si="1"/>
        <v>0</v>
      </c>
      <c r="J12" s="13">
        <f t="shared" si="2"/>
        <v>0</v>
      </c>
      <c r="K12" s="9">
        <f t="shared" si="0"/>
        <v>1100</v>
      </c>
      <c r="L12" s="9"/>
    </row>
    <row r="13" spans="1:12" x14ac:dyDescent="0.25">
      <c r="A13" s="15"/>
      <c r="B13" s="16"/>
      <c r="C13" s="14"/>
      <c r="D13" s="11">
        <v>250</v>
      </c>
      <c r="E13" s="11">
        <v>250</v>
      </c>
      <c r="F13" s="11"/>
      <c r="G13" s="11"/>
      <c r="H13" s="11"/>
      <c r="I13" s="12">
        <f t="shared" si="1"/>
        <v>0</v>
      </c>
      <c r="J13" s="13">
        <f t="shared" si="2"/>
        <v>0</v>
      </c>
      <c r="K13" s="9">
        <f t="shared" si="0"/>
        <v>1000</v>
      </c>
      <c r="L13" s="9"/>
    </row>
    <row r="14" spans="1:12" x14ac:dyDescent="0.25">
      <c r="A14" s="15"/>
      <c r="B14" s="16"/>
      <c r="C14" s="14"/>
      <c r="D14" s="11">
        <v>250</v>
      </c>
      <c r="E14" s="11">
        <v>250</v>
      </c>
      <c r="F14" s="11"/>
      <c r="G14" s="11"/>
      <c r="H14" s="11"/>
      <c r="I14" s="12">
        <f t="shared" si="1"/>
        <v>0</v>
      </c>
      <c r="J14" s="13">
        <f t="shared" si="2"/>
        <v>0</v>
      </c>
      <c r="K14" s="9">
        <f t="shared" si="0"/>
        <v>1000</v>
      </c>
      <c r="L14" s="9"/>
    </row>
    <row r="15" spans="1:12" x14ac:dyDescent="0.25">
      <c r="A15" s="15"/>
      <c r="B15" s="16"/>
      <c r="C15" s="14"/>
      <c r="D15" s="11">
        <v>700</v>
      </c>
      <c r="E15" s="11">
        <v>150</v>
      </c>
      <c r="F15" s="11"/>
      <c r="G15" s="11"/>
      <c r="H15" s="11"/>
      <c r="I15" s="12">
        <f t="shared" si="1"/>
        <v>0</v>
      </c>
      <c r="J15" s="13">
        <f t="shared" si="2"/>
        <v>0</v>
      </c>
      <c r="K15" s="9">
        <f t="shared" si="0"/>
        <v>1700</v>
      </c>
      <c r="L15" s="9"/>
    </row>
    <row r="16" spans="1:12" x14ac:dyDescent="0.25">
      <c r="A16" s="15"/>
      <c r="B16" s="16"/>
      <c r="C16" s="14"/>
      <c r="D16" s="11">
        <v>700</v>
      </c>
      <c r="E16" s="11">
        <v>150</v>
      </c>
      <c r="F16" s="10"/>
      <c r="G16" s="10"/>
      <c r="H16" s="10"/>
      <c r="I16" s="12">
        <f t="shared" si="1"/>
        <v>0</v>
      </c>
      <c r="J16" s="13">
        <f t="shared" si="2"/>
        <v>0</v>
      </c>
      <c r="K16" s="9">
        <f t="shared" si="0"/>
        <v>1700</v>
      </c>
      <c r="L16" s="9"/>
    </row>
    <row r="17" spans="1:12" x14ac:dyDescent="0.25">
      <c r="A17" s="15"/>
      <c r="B17" s="16"/>
      <c r="C17" s="14"/>
      <c r="D17" s="11">
        <v>600</v>
      </c>
      <c r="E17" s="11">
        <v>150</v>
      </c>
      <c r="F17" s="10"/>
      <c r="G17" s="10"/>
      <c r="H17" s="10"/>
      <c r="I17" s="12">
        <f t="shared" si="1"/>
        <v>0</v>
      </c>
      <c r="J17" s="13">
        <f t="shared" si="2"/>
        <v>0</v>
      </c>
      <c r="K17" s="9">
        <f t="shared" si="0"/>
        <v>1500</v>
      </c>
      <c r="L17" s="9"/>
    </row>
    <row r="18" spans="1:12" x14ac:dyDescent="0.25">
      <c r="A18" s="15"/>
      <c r="B18" s="16"/>
      <c r="C18" s="14"/>
      <c r="D18" s="11">
        <v>500</v>
      </c>
      <c r="E18" s="11">
        <v>400</v>
      </c>
      <c r="F18" s="10"/>
      <c r="G18" s="10"/>
      <c r="H18" s="10"/>
      <c r="I18" s="12">
        <f t="shared" si="1"/>
        <v>0</v>
      </c>
      <c r="J18" s="13">
        <f t="shared" si="2"/>
        <v>0</v>
      </c>
      <c r="K18" s="9">
        <f t="shared" si="0"/>
        <v>1800</v>
      </c>
      <c r="L18" s="9"/>
    </row>
    <row r="19" spans="1:12" x14ac:dyDescent="0.25">
      <c r="A19" s="15"/>
      <c r="B19" s="16"/>
      <c r="C19" s="14"/>
      <c r="D19" s="11">
        <v>350</v>
      </c>
      <c r="E19" s="11">
        <v>150</v>
      </c>
      <c r="F19" s="10"/>
      <c r="G19" s="10"/>
      <c r="H19" s="10"/>
      <c r="I19" s="12">
        <f t="shared" si="1"/>
        <v>0</v>
      </c>
      <c r="J19" s="13">
        <f t="shared" si="2"/>
        <v>0</v>
      </c>
      <c r="K19" s="9">
        <f t="shared" si="0"/>
        <v>1000</v>
      </c>
      <c r="L19" s="9"/>
    </row>
    <row r="20" spans="1:12" x14ac:dyDescent="0.25">
      <c r="A20" s="15"/>
      <c r="B20" s="16"/>
      <c r="C20" s="14"/>
      <c r="D20" s="11">
        <v>600</v>
      </c>
      <c r="E20" s="11">
        <v>250</v>
      </c>
      <c r="F20" s="10"/>
      <c r="G20" s="10"/>
      <c r="H20" s="10"/>
      <c r="I20" s="12">
        <f t="shared" si="1"/>
        <v>0</v>
      </c>
      <c r="J20" s="13">
        <f t="shared" si="2"/>
        <v>0</v>
      </c>
      <c r="K20" s="9">
        <f t="shared" si="0"/>
        <v>1700</v>
      </c>
      <c r="L20" s="9"/>
    </row>
    <row r="21" spans="1:12" outlineLevel="1" x14ac:dyDescent="0.25">
      <c r="A21" s="15"/>
      <c r="B21" s="16"/>
      <c r="C21" s="14"/>
      <c r="D21" s="11">
        <v>350</v>
      </c>
      <c r="E21" s="11">
        <v>350</v>
      </c>
      <c r="F21" s="10"/>
      <c r="G21" s="10"/>
      <c r="H21" s="10"/>
      <c r="I21" s="12">
        <f t="shared" si="1"/>
        <v>0</v>
      </c>
      <c r="J21" s="13">
        <f t="shared" si="2"/>
        <v>0</v>
      </c>
      <c r="K21" s="9">
        <f t="shared" si="0"/>
        <v>1400</v>
      </c>
      <c r="L21" s="9"/>
    </row>
    <row r="22" spans="1:12" outlineLevel="1" x14ac:dyDescent="0.25">
      <c r="A22" s="15"/>
      <c r="B22" s="16"/>
      <c r="C22" s="14"/>
      <c r="D22" s="11"/>
      <c r="E22" s="11"/>
      <c r="F22" s="10"/>
      <c r="G22" s="10"/>
      <c r="H22" s="10"/>
      <c r="I22" s="12">
        <f t="shared" si="1"/>
        <v>0</v>
      </c>
      <c r="J22" s="13">
        <f t="shared" si="2"/>
        <v>0</v>
      </c>
      <c r="K22" s="9">
        <f t="shared" si="0"/>
        <v>0</v>
      </c>
      <c r="L22" s="9"/>
    </row>
    <row r="23" spans="1:12" outlineLevel="1" x14ac:dyDescent="0.25">
      <c r="A23" s="15"/>
      <c r="B23" s="16"/>
      <c r="C23" s="14"/>
      <c r="D23" s="11"/>
      <c r="E23" s="11"/>
      <c r="F23" s="10"/>
      <c r="G23" s="10"/>
      <c r="H23" s="10"/>
      <c r="I23" s="12">
        <f t="shared" si="1"/>
        <v>0</v>
      </c>
      <c r="J23" s="13">
        <f>K23*I23/1000+G23*(E23*D23)/1000000</f>
        <v>0</v>
      </c>
      <c r="K23" s="9">
        <f>2*(D23+E23)</f>
        <v>0</v>
      </c>
      <c r="L23" s="9"/>
    </row>
    <row r="24" spans="1:12" outlineLevel="1" x14ac:dyDescent="0.25">
      <c r="A24" s="15"/>
      <c r="B24" s="16"/>
      <c r="C24" s="14"/>
      <c r="D24" s="11"/>
      <c r="E24" s="11"/>
      <c r="F24" s="10"/>
      <c r="G24" s="10"/>
      <c r="H24" s="10"/>
      <c r="I24" s="12">
        <f t="shared" si="1"/>
        <v>0</v>
      </c>
      <c r="J24" s="13">
        <f>K24*I24/1000+G24*(E24*D24)/1000000</f>
        <v>0</v>
      </c>
      <c r="K24" s="9">
        <f>2*(D24+E24)</f>
        <v>0</v>
      </c>
      <c r="L24" s="9"/>
    </row>
    <row r="25" spans="1:12" outlineLevel="1" x14ac:dyDescent="0.25">
      <c r="A25" s="15"/>
      <c r="B25" s="16"/>
      <c r="C25" s="14"/>
      <c r="D25" s="11"/>
      <c r="E25" s="11"/>
      <c r="F25" s="10"/>
      <c r="G25" s="10"/>
      <c r="H25" s="10"/>
      <c r="I25" s="12">
        <f t="shared" si="1"/>
        <v>0</v>
      </c>
      <c r="J25" s="13">
        <f t="shared" si="2"/>
        <v>0</v>
      </c>
      <c r="K25" s="9">
        <f t="shared" si="0"/>
        <v>0</v>
      </c>
      <c r="L25" s="9"/>
    </row>
    <row r="26" spans="1:12" outlineLevel="1" x14ac:dyDescent="0.25">
      <c r="A26" s="15"/>
      <c r="B26" s="16"/>
      <c r="C26" s="14"/>
      <c r="D26" s="11"/>
      <c r="E26" s="11"/>
      <c r="F26" s="10"/>
      <c r="G26" s="10"/>
      <c r="H26" s="10"/>
      <c r="I26" s="12">
        <f t="shared" si="1"/>
        <v>0</v>
      </c>
      <c r="J26" s="13">
        <f t="shared" si="2"/>
        <v>0</v>
      </c>
      <c r="K26" s="9">
        <f t="shared" si="0"/>
        <v>0</v>
      </c>
      <c r="L26" s="9"/>
    </row>
    <row r="27" spans="1:12" outlineLevel="1" x14ac:dyDescent="0.25">
      <c r="A27" s="15"/>
      <c r="B27" s="16"/>
      <c r="C27" s="14"/>
      <c r="D27" s="11"/>
      <c r="E27" s="11"/>
      <c r="F27" s="10"/>
      <c r="G27" s="10"/>
      <c r="H27" s="10"/>
      <c r="I27" s="12">
        <f t="shared" si="1"/>
        <v>0</v>
      </c>
      <c r="J27" s="13">
        <f t="shared" si="2"/>
        <v>0</v>
      </c>
      <c r="K27" s="9">
        <f t="shared" si="0"/>
        <v>0</v>
      </c>
      <c r="L27" s="9"/>
    </row>
    <row r="28" spans="1:12" outlineLevel="1" x14ac:dyDescent="0.25">
      <c r="A28" s="15"/>
      <c r="B28" s="16"/>
      <c r="C28" s="14"/>
      <c r="D28" s="11"/>
      <c r="E28" s="11"/>
      <c r="F28" s="10"/>
      <c r="G28" s="10"/>
      <c r="H28" s="10"/>
      <c r="I28" s="12">
        <f t="shared" si="1"/>
        <v>0</v>
      </c>
      <c r="J28" s="13">
        <f t="shared" si="2"/>
        <v>0</v>
      </c>
      <c r="K28" s="9">
        <f t="shared" si="0"/>
        <v>0</v>
      </c>
      <c r="L28" s="9"/>
    </row>
    <row r="29" spans="1:12" outlineLevel="1" x14ac:dyDescent="0.25">
      <c r="A29" s="15"/>
      <c r="B29" s="16"/>
      <c r="C29" s="14"/>
      <c r="D29" s="11"/>
      <c r="E29" s="11"/>
      <c r="F29" s="10"/>
      <c r="G29" s="10"/>
      <c r="H29" s="10"/>
      <c r="I29" s="12">
        <f t="shared" si="1"/>
        <v>0</v>
      </c>
      <c r="J29" s="13">
        <f t="shared" si="2"/>
        <v>0</v>
      </c>
      <c r="K29" s="9">
        <f t="shared" si="0"/>
        <v>0</v>
      </c>
      <c r="L29" s="9"/>
    </row>
    <row r="30" spans="1:12" outlineLevel="1" x14ac:dyDescent="0.25">
      <c r="A30" s="15"/>
      <c r="B30" s="16"/>
      <c r="C30" s="14"/>
      <c r="D30" s="11"/>
      <c r="E30" s="11"/>
      <c r="F30" s="10"/>
      <c r="G30" s="10"/>
      <c r="H30" s="10"/>
      <c r="I30" s="12">
        <f t="shared" si="1"/>
        <v>0</v>
      </c>
      <c r="J30" s="13">
        <f t="shared" si="2"/>
        <v>0</v>
      </c>
      <c r="K30" s="9">
        <f t="shared" si="0"/>
        <v>0</v>
      </c>
      <c r="L30" s="9"/>
    </row>
    <row r="31" spans="1:12" outlineLevel="1" x14ac:dyDescent="0.25">
      <c r="A31" s="15"/>
      <c r="B31" s="16"/>
      <c r="C31" s="14"/>
      <c r="D31" s="11"/>
      <c r="E31" s="11"/>
      <c r="F31" s="10"/>
      <c r="G31" s="10"/>
      <c r="H31" s="10"/>
      <c r="I31" s="12">
        <f t="shared" si="1"/>
        <v>0</v>
      </c>
      <c r="J31" s="13">
        <f t="shared" si="2"/>
        <v>0</v>
      </c>
      <c r="K31" s="9">
        <f t="shared" si="0"/>
        <v>0</v>
      </c>
      <c r="L31" s="9"/>
    </row>
    <row r="32" spans="1:12" outlineLevel="1" x14ac:dyDescent="0.25">
      <c r="A32" s="15"/>
      <c r="B32" s="16"/>
      <c r="C32" s="14"/>
      <c r="D32" s="11"/>
      <c r="E32" s="11"/>
      <c r="F32" s="10"/>
      <c r="G32" s="10"/>
      <c r="H32" s="10"/>
      <c r="I32" s="12">
        <f t="shared" si="1"/>
        <v>0</v>
      </c>
      <c r="J32" s="13">
        <f>K32*I32/1000+G32*(E32*D32)/1000000</f>
        <v>0</v>
      </c>
      <c r="K32" s="9">
        <f>2*(D32+E32)</f>
        <v>0</v>
      </c>
      <c r="L32" s="9"/>
    </row>
    <row r="33" spans="1:12" outlineLevel="1" x14ac:dyDescent="0.25">
      <c r="A33" s="15"/>
      <c r="B33" s="16"/>
      <c r="C33" s="14"/>
      <c r="D33" s="11"/>
      <c r="E33" s="11"/>
      <c r="F33" s="10"/>
      <c r="G33" s="10"/>
      <c r="H33" s="10"/>
      <c r="I33" s="12">
        <f t="shared" si="1"/>
        <v>0</v>
      </c>
      <c r="J33" s="13">
        <f>K33*I33/1000+G33*(E33*D33)/1000000</f>
        <v>0</v>
      </c>
      <c r="K33" s="9">
        <f>2*(D33+E33)</f>
        <v>0</v>
      </c>
      <c r="L33" s="9"/>
    </row>
    <row r="34" spans="1:12" outlineLevel="1" x14ac:dyDescent="0.25">
      <c r="A34" s="15"/>
      <c r="B34" s="16"/>
      <c r="C34" s="14"/>
      <c r="D34" s="11"/>
      <c r="E34" s="11"/>
      <c r="F34" s="10"/>
      <c r="G34" s="10"/>
      <c r="H34" s="10"/>
      <c r="I34" s="12">
        <f>F34+H34</f>
        <v>0</v>
      </c>
      <c r="J34" s="13">
        <f t="shared" si="2"/>
        <v>0</v>
      </c>
      <c r="K34" s="9">
        <f t="shared" si="0"/>
        <v>0</v>
      </c>
      <c r="L34" s="9"/>
    </row>
    <row r="35" spans="1:12" outlineLevel="1" x14ac:dyDescent="0.25">
      <c r="A35" s="15"/>
      <c r="B35" s="16"/>
      <c r="C35" s="14"/>
      <c r="D35" s="11"/>
      <c r="E35" s="11"/>
      <c r="F35" s="10"/>
      <c r="G35" s="10"/>
      <c r="H35" s="10"/>
      <c r="I35" s="12">
        <f>F35+H35</f>
        <v>0</v>
      </c>
      <c r="J35" s="13">
        <f t="shared" si="2"/>
        <v>0</v>
      </c>
      <c r="K35" s="9">
        <f t="shared" si="0"/>
        <v>0</v>
      </c>
      <c r="L35" s="9"/>
    </row>
    <row r="36" spans="1:12" outlineLevel="1" x14ac:dyDescent="0.25">
      <c r="A36" s="15"/>
      <c r="B36" s="16"/>
      <c r="C36" s="14"/>
      <c r="D36" s="11"/>
      <c r="E36" s="11"/>
      <c r="F36" s="10"/>
      <c r="G36" s="10"/>
      <c r="H36" s="10"/>
      <c r="I36" s="12">
        <f>F36+H36</f>
        <v>0</v>
      </c>
      <c r="J36" s="13">
        <f t="shared" si="2"/>
        <v>0</v>
      </c>
      <c r="K36" s="9">
        <f t="shared" si="0"/>
        <v>0</v>
      </c>
      <c r="L36" s="9"/>
    </row>
    <row r="37" spans="1:12" outlineLevel="1" x14ac:dyDescent="0.25">
      <c r="A37" s="15"/>
      <c r="B37" s="16"/>
      <c r="C37" s="14"/>
      <c r="D37" s="11"/>
      <c r="E37" s="11"/>
      <c r="F37" s="10"/>
      <c r="G37" s="10"/>
      <c r="H37" s="10"/>
      <c r="I37" s="12">
        <f>F37+H37</f>
        <v>0</v>
      </c>
      <c r="J37" s="13">
        <f t="shared" si="2"/>
        <v>0</v>
      </c>
      <c r="K37" s="9">
        <f t="shared" si="0"/>
        <v>0</v>
      </c>
      <c r="L37" s="9"/>
    </row>
    <row r="38" spans="1:12" outlineLevel="1" x14ac:dyDescent="0.25">
      <c r="A38" s="15"/>
      <c r="B38" s="16"/>
      <c r="C38" s="14"/>
      <c r="D38" s="11"/>
      <c r="E38" s="11"/>
      <c r="F38" s="10"/>
      <c r="G38" s="10"/>
      <c r="H38" s="11"/>
      <c r="I38" s="12">
        <f t="shared" si="1"/>
        <v>0</v>
      </c>
      <c r="J38" s="13">
        <f t="shared" si="2"/>
        <v>0</v>
      </c>
      <c r="K38" s="9">
        <f t="shared" si="0"/>
        <v>0</v>
      </c>
      <c r="L38" s="9"/>
    </row>
    <row r="39" spans="1:12" outlineLevel="1" x14ac:dyDescent="0.25">
      <c r="A39" s="15"/>
      <c r="B39" s="16"/>
      <c r="C39" s="14"/>
      <c r="D39" s="11"/>
      <c r="E39" s="11"/>
      <c r="F39" s="10"/>
      <c r="G39" s="10"/>
      <c r="H39" s="11"/>
      <c r="I39" s="12">
        <f>F39+H39</f>
        <v>0</v>
      </c>
      <c r="J39" s="13">
        <f t="shared" si="2"/>
        <v>0</v>
      </c>
      <c r="K39" s="9">
        <f t="shared" si="0"/>
        <v>0</v>
      </c>
      <c r="L39" s="9"/>
    </row>
    <row r="40" spans="1:12" outlineLevel="1" x14ac:dyDescent="0.25">
      <c r="A40" s="15"/>
      <c r="B40" s="16"/>
      <c r="C40" s="14"/>
      <c r="D40" s="17"/>
      <c r="E40" s="17"/>
      <c r="F40" s="10"/>
      <c r="G40" s="10"/>
      <c r="H40" s="11"/>
      <c r="I40" s="12">
        <f>F40+H40</f>
        <v>0</v>
      </c>
      <c r="J40" s="13">
        <f t="shared" si="2"/>
        <v>0</v>
      </c>
      <c r="K40" s="9">
        <f t="shared" si="0"/>
        <v>0</v>
      </c>
      <c r="L40" s="9"/>
    </row>
    <row r="41" spans="1:12" outlineLevel="1" x14ac:dyDescent="0.25">
      <c r="A41" s="15"/>
      <c r="B41" s="16"/>
      <c r="C41" s="14"/>
      <c r="D41" s="17"/>
      <c r="E41" s="17"/>
      <c r="F41" s="10"/>
      <c r="G41" s="10"/>
      <c r="H41" s="11"/>
      <c r="I41" s="12">
        <f>F41+H41</f>
        <v>0</v>
      </c>
      <c r="J41" s="13">
        <f t="shared" si="2"/>
        <v>0</v>
      </c>
      <c r="K41" s="9">
        <f t="shared" si="0"/>
        <v>0</v>
      </c>
      <c r="L41" s="9"/>
    </row>
    <row r="42" spans="1:12" x14ac:dyDescent="0.25">
      <c r="A42" s="15"/>
      <c r="B42" s="16"/>
      <c r="C42" s="14"/>
      <c r="D42" s="17"/>
      <c r="E42" s="17"/>
      <c r="F42" s="10"/>
      <c r="G42" s="10"/>
      <c r="H42" s="11"/>
      <c r="I42" s="12">
        <f>F42+H42</f>
        <v>0</v>
      </c>
      <c r="J42" s="13">
        <f t="shared" si="2"/>
        <v>0</v>
      </c>
      <c r="K42" s="9">
        <f t="shared" si="0"/>
        <v>0</v>
      </c>
      <c r="L42" s="9"/>
    </row>
    <row r="43" spans="1:12" ht="15.75" thickBot="1" x14ac:dyDescent="0.3">
      <c r="A43" s="74"/>
      <c r="B43" s="75"/>
      <c r="C43" s="76"/>
      <c r="D43" s="77"/>
      <c r="E43" s="77"/>
      <c r="F43" s="76"/>
      <c r="G43" s="76"/>
      <c r="H43" s="76"/>
      <c r="I43" s="78">
        <f>F43+H43</f>
        <v>0</v>
      </c>
      <c r="J43" s="79">
        <f t="shared" si="2"/>
        <v>0</v>
      </c>
      <c r="K43" s="9">
        <f t="shared" si="0"/>
        <v>0</v>
      </c>
      <c r="L43" s="9"/>
    </row>
    <row r="44" spans="1:12" x14ac:dyDescent="0.25">
      <c r="A44" s="153" t="s">
        <v>16</v>
      </c>
      <c r="B44" s="154"/>
      <c r="C44" s="18"/>
      <c r="D44" s="19">
        <v>100</v>
      </c>
      <c r="E44" s="20">
        <v>0.45</v>
      </c>
      <c r="F44" s="21"/>
      <c r="G44" s="21"/>
      <c r="H44" s="18"/>
      <c r="I44" s="22">
        <f t="shared" ref="I44:I68" si="3">F44+H44</f>
        <v>0</v>
      </c>
      <c r="J44" s="25">
        <f>I44*(3.1415927*D44/1000)+G44*(D44/2*D44/2)*3.1415927/1000000</f>
        <v>0</v>
      </c>
      <c r="K44" s="9">
        <f t="shared" ref="K44:K68" si="4">(D44*3.1415927)*I44</f>
        <v>0</v>
      </c>
      <c r="L44" s="9"/>
    </row>
    <row r="45" spans="1:12" x14ac:dyDescent="0.25">
      <c r="A45" s="153" t="s">
        <v>17</v>
      </c>
      <c r="B45" s="154"/>
      <c r="C45" s="11"/>
      <c r="D45" s="23">
        <v>125</v>
      </c>
      <c r="E45" s="20"/>
      <c r="F45" s="24"/>
      <c r="G45" s="24"/>
      <c r="H45" s="11"/>
      <c r="I45" s="22">
        <f t="shared" si="3"/>
        <v>0</v>
      </c>
      <c r="J45" s="25">
        <f t="shared" ref="J45:J68" si="5">I45*(3.1415927*D45/1000)+G45*(D45/2*D45/2)*3.1415927/1000000</f>
        <v>0</v>
      </c>
      <c r="K45" s="9">
        <f t="shared" si="4"/>
        <v>0</v>
      </c>
      <c r="L45" s="9"/>
    </row>
    <row r="46" spans="1:12" x14ac:dyDescent="0.25">
      <c r="A46" s="15"/>
      <c r="B46" s="16"/>
      <c r="C46" s="14"/>
      <c r="D46" s="23">
        <v>200</v>
      </c>
      <c r="E46" s="20"/>
      <c r="F46" s="24"/>
      <c r="G46" s="24"/>
      <c r="H46" s="11"/>
      <c r="I46" s="22">
        <f t="shared" si="3"/>
        <v>0</v>
      </c>
      <c r="J46" s="25">
        <f t="shared" si="5"/>
        <v>0</v>
      </c>
      <c r="K46" s="9">
        <f t="shared" si="4"/>
        <v>0</v>
      </c>
      <c r="L46" s="9"/>
    </row>
    <row r="47" spans="1:12" x14ac:dyDescent="0.25">
      <c r="A47" s="15"/>
      <c r="B47" s="16"/>
      <c r="C47" s="14"/>
      <c r="D47" s="23">
        <v>400</v>
      </c>
      <c r="E47" s="20"/>
      <c r="F47" s="24"/>
      <c r="G47" s="24"/>
      <c r="H47" s="11"/>
      <c r="I47" s="22">
        <f t="shared" si="3"/>
        <v>0</v>
      </c>
      <c r="J47" s="25">
        <f t="shared" si="5"/>
        <v>0</v>
      </c>
      <c r="K47" s="9" t="s">
        <v>18</v>
      </c>
      <c r="L47" s="9"/>
    </row>
    <row r="48" spans="1:12" x14ac:dyDescent="0.25">
      <c r="A48" s="15"/>
      <c r="B48" s="16"/>
      <c r="C48" s="14"/>
      <c r="D48" s="23">
        <v>400</v>
      </c>
      <c r="E48" s="20"/>
      <c r="F48" s="24"/>
      <c r="G48" s="24"/>
      <c r="H48" s="11"/>
      <c r="I48" s="22">
        <f t="shared" si="3"/>
        <v>0</v>
      </c>
      <c r="J48" s="25">
        <f t="shared" si="5"/>
        <v>0</v>
      </c>
      <c r="K48" s="9">
        <f t="shared" si="4"/>
        <v>0</v>
      </c>
      <c r="L48" s="9"/>
    </row>
    <row r="49" spans="1:12" x14ac:dyDescent="0.25">
      <c r="A49" s="15"/>
      <c r="B49" s="16"/>
      <c r="C49" s="14"/>
      <c r="D49" s="23">
        <v>400</v>
      </c>
      <c r="E49" s="20"/>
      <c r="F49" s="24"/>
      <c r="H49" s="11"/>
      <c r="I49" s="22">
        <f t="shared" si="3"/>
        <v>0</v>
      </c>
      <c r="J49" s="25">
        <f t="shared" si="5"/>
        <v>0</v>
      </c>
      <c r="K49" s="9">
        <f t="shared" si="4"/>
        <v>0</v>
      </c>
      <c r="L49" s="9"/>
    </row>
    <row r="50" spans="1:12" x14ac:dyDescent="0.25">
      <c r="A50" s="15"/>
      <c r="B50" s="16"/>
      <c r="C50" s="14"/>
      <c r="D50" s="23">
        <v>400</v>
      </c>
      <c r="E50" s="20"/>
      <c r="F50" s="24"/>
      <c r="G50" s="24"/>
      <c r="H50" s="11"/>
      <c r="I50" s="22">
        <f t="shared" si="3"/>
        <v>0</v>
      </c>
      <c r="J50" s="25">
        <f t="shared" si="5"/>
        <v>0</v>
      </c>
      <c r="K50" s="9">
        <f t="shared" si="4"/>
        <v>0</v>
      </c>
      <c r="L50" s="9"/>
    </row>
    <row r="51" spans="1:12" x14ac:dyDescent="0.25">
      <c r="A51" s="15"/>
      <c r="B51" s="16"/>
      <c r="C51" s="14"/>
      <c r="D51" s="23">
        <v>100</v>
      </c>
      <c r="E51" s="20"/>
      <c r="F51" s="24"/>
      <c r="G51" s="24"/>
      <c r="H51" s="11"/>
      <c r="I51" s="22">
        <f t="shared" si="3"/>
        <v>0</v>
      </c>
      <c r="J51" s="25">
        <f t="shared" si="5"/>
        <v>0</v>
      </c>
      <c r="K51" s="9">
        <f t="shared" si="4"/>
        <v>0</v>
      </c>
      <c r="L51" s="9"/>
    </row>
    <row r="52" spans="1:12" x14ac:dyDescent="0.25">
      <c r="A52" s="15"/>
      <c r="B52" s="16"/>
      <c r="C52" s="14"/>
      <c r="D52" s="23">
        <v>400</v>
      </c>
      <c r="E52" s="20"/>
      <c r="F52" s="24"/>
      <c r="G52" s="24"/>
      <c r="H52" s="11"/>
      <c r="I52" s="22">
        <f t="shared" si="3"/>
        <v>0</v>
      </c>
      <c r="J52" s="25">
        <f t="shared" si="5"/>
        <v>0</v>
      </c>
      <c r="K52" s="9">
        <f t="shared" si="4"/>
        <v>0</v>
      </c>
      <c r="L52" s="9"/>
    </row>
    <row r="53" spans="1:12" x14ac:dyDescent="0.25">
      <c r="A53" s="15"/>
      <c r="B53" s="16"/>
      <c r="C53" s="14"/>
      <c r="D53" s="23">
        <v>400</v>
      </c>
      <c r="E53" s="20"/>
      <c r="F53" s="24"/>
      <c r="G53" s="24"/>
      <c r="H53" s="11"/>
      <c r="I53" s="22">
        <f t="shared" si="3"/>
        <v>0</v>
      </c>
      <c r="J53" s="25">
        <f t="shared" si="5"/>
        <v>0</v>
      </c>
      <c r="K53" s="9">
        <f t="shared" si="4"/>
        <v>0</v>
      </c>
      <c r="L53" s="9"/>
    </row>
    <row r="54" spans="1:12" x14ac:dyDescent="0.25">
      <c r="A54" s="15"/>
      <c r="B54" s="16"/>
      <c r="C54" s="14"/>
      <c r="D54" s="23">
        <v>100</v>
      </c>
      <c r="E54" s="20"/>
      <c r="F54" s="24"/>
      <c r="G54" s="24"/>
      <c r="H54" s="11"/>
      <c r="I54" s="22">
        <f t="shared" si="3"/>
        <v>0</v>
      </c>
      <c r="J54" s="25">
        <f t="shared" si="5"/>
        <v>0</v>
      </c>
      <c r="K54" s="9">
        <f t="shared" si="4"/>
        <v>0</v>
      </c>
      <c r="L54" s="9"/>
    </row>
    <row r="55" spans="1:12" x14ac:dyDescent="0.25">
      <c r="A55" s="15"/>
      <c r="B55" s="16"/>
      <c r="C55" s="14"/>
      <c r="D55" s="23">
        <v>400</v>
      </c>
      <c r="E55" s="20"/>
      <c r="F55" s="24"/>
      <c r="G55" s="24"/>
      <c r="H55" s="11"/>
      <c r="I55" s="22">
        <f t="shared" si="3"/>
        <v>0</v>
      </c>
      <c r="J55" s="25">
        <f t="shared" si="5"/>
        <v>0</v>
      </c>
      <c r="K55" s="9">
        <f t="shared" si="4"/>
        <v>0</v>
      </c>
      <c r="L55" s="9"/>
    </row>
    <row r="56" spans="1:12" hidden="1" outlineLevel="2" x14ac:dyDescent="0.25">
      <c r="A56" s="15"/>
      <c r="B56" s="16"/>
      <c r="C56" s="14"/>
      <c r="D56" s="26"/>
      <c r="E56" s="20"/>
      <c r="F56" s="11"/>
      <c r="G56" s="11"/>
      <c r="H56" s="11"/>
      <c r="I56" s="22">
        <f t="shared" si="3"/>
        <v>0</v>
      </c>
      <c r="J56" s="25">
        <f t="shared" si="5"/>
        <v>0</v>
      </c>
      <c r="K56" s="9">
        <f t="shared" si="4"/>
        <v>0</v>
      </c>
      <c r="L56" s="9"/>
    </row>
    <row r="57" spans="1:12" hidden="1" outlineLevel="2" x14ac:dyDescent="0.25">
      <c r="A57" s="15"/>
      <c r="B57" s="16"/>
      <c r="C57" s="14"/>
      <c r="D57" s="26"/>
      <c r="E57" s="20"/>
      <c r="F57" s="11"/>
      <c r="G57" s="11"/>
      <c r="H57" s="11"/>
      <c r="I57" s="22">
        <f t="shared" si="3"/>
        <v>0</v>
      </c>
      <c r="J57" s="25">
        <f t="shared" si="5"/>
        <v>0</v>
      </c>
      <c r="K57" s="9">
        <f t="shared" si="4"/>
        <v>0</v>
      </c>
      <c r="L57" s="9"/>
    </row>
    <row r="58" spans="1:12" hidden="1" outlineLevel="2" x14ac:dyDescent="0.25">
      <c r="A58" s="15"/>
      <c r="B58" s="16"/>
      <c r="C58" s="14"/>
      <c r="D58" s="26"/>
      <c r="E58" s="20"/>
      <c r="F58" s="11"/>
      <c r="G58" s="11"/>
      <c r="H58" s="11"/>
      <c r="I58" s="22">
        <f t="shared" si="3"/>
        <v>0</v>
      </c>
      <c r="J58" s="25">
        <f t="shared" si="5"/>
        <v>0</v>
      </c>
      <c r="K58" s="9">
        <f t="shared" si="4"/>
        <v>0</v>
      </c>
      <c r="L58" s="9"/>
    </row>
    <row r="59" spans="1:12" hidden="1" outlineLevel="2" x14ac:dyDescent="0.25">
      <c r="A59" s="15"/>
      <c r="B59" s="16"/>
      <c r="C59" s="14"/>
      <c r="D59" s="26"/>
      <c r="E59" s="20"/>
      <c r="F59" s="11"/>
      <c r="G59" s="11"/>
      <c r="H59" s="11"/>
      <c r="I59" s="22">
        <f t="shared" si="3"/>
        <v>0</v>
      </c>
      <c r="J59" s="25">
        <f t="shared" si="5"/>
        <v>0</v>
      </c>
      <c r="K59" s="9">
        <f t="shared" si="4"/>
        <v>0</v>
      </c>
      <c r="L59" s="9"/>
    </row>
    <row r="60" spans="1:12" hidden="1" outlineLevel="2" x14ac:dyDescent="0.25">
      <c r="A60" s="15"/>
      <c r="B60" s="16"/>
      <c r="C60" s="14"/>
      <c r="D60" s="26"/>
      <c r="E60" s="20"/>
      <c r="F60" s="11"/>
      <c r="G60" s="11"/>
      <c r="H60" s="11"/>
      <c r="I60" s="22">
        <f t="shared" si="3"/>
        <v>0</v>
      </c>
      <c r="J60" s="25">
        <f t="shared" si="5"/>
        <v>0</v>
      </c>
      <c r="K60" s="9">
        <f t="shared" si="4"/>
        <v>0</v>
      </c>
      <c r="L60" s="9"/>
    </row>
    <row r="61" spans="1:12" hidden="1" outlineLevel="2" x14ac:dyDescent="0.25">
      <c r="A61" s="15"/>
      <c r="B61" s="16"/>
      <c r="C61" s="14"/>
      <c r="D61" s="26"/>
      <c r="E61" s="20"/>
      <c r="F61" s="11"/>
      <c r="G61" s="11"/>
      <c r="H61" s="11"/>
      <c r="I61" s="22">
        <f t="shared" si="3"/>
        <v>0</v>
      </c>
      <c r="J61" s="25">
        <f t="shared" si="5"/>
        <v>0</v>
      </c>
      <c r="K61" s="9">
        <f t="shared" si="4"/>
        <v>0</v>
      </c>
      <c r="L61" s="9"/>
    </row>
    <row r="62" spans="1:12" hidden="1" outlineLevel="2" x14ac:dyDescent="0.25">
      <c r="A62" s="15"/>
      <c r="B62" s="16"/>
      <c r="C62" s="14"/>
      <c r="D62" s="26"/>
      <c r="E62" s="20"/>
      <c r="F62" s="11"/>
      <c r="G62" s="11"/>
      <c r="H62" s="11"/>
      <c r="I62" s="22">
        <f t="shared" si="3"/>
        <v>0</v>
      </c>
      <c r="J62" s="25">
        <f t="shared" si="5"/>
        <v>0</v>
      </c>
      <c r="K62" s="9">
        <f t="shared" si="4"/>
        <v>0</v>
      </c>
      <c r="L62" s="9"/>
    </row>
    <row r="63" spans="1:12" hidden="1" outlineLevel="2" x14ac:dyDescent="0.25">
      <c r="A63" s="15"/>
      <c r="B63" s="16"/>
      <c r="C63" s="14"/>
      <c r="D63" s="26"/>
      <c r="E63" s="20"/>
      <c r="F63" s="11"/>
      <c r="G63" s="11"/>
      <c r="H63" s="11"/>
      <c r="I63" s="22">
        <f t="shared" si="3"/>
        <v>0</v>
      </c>
      <c r="J63" s="25">
        <f t="shared" si="5"/>
        <v>0</v>
      </c>
      <c r="K63" s="9">
        <f t="shared" si="4"/>
        <v>0</v>
      </c>
      <c r="L63" s="9"/>
    </row>
    <row r="64" spans="1:12" hidden="1" outlineLevel="2" x14ac:dyDescent="0.25">
      <c r="A64" s="15"/>
      <c r="B64" s="16"/>
      <c r="C64" s="14"/>
      <c r="D64" s="26"/>
      <c r="E64" s="20"/>
      <c r="F64" s="11"/>
      <c r="G64" s="11"/>
      <c r="H64" s="11"/>
      <c r="I64" s="22">
        <f t="shared" si="3"/>
        <v>0</v>
      </c>
      <c r="J64" s="25">
        <f t="shared" si="5"/>
        <v>0</v>
      </c>
      <c r="K64" s="9">
        <f t="shared" si="4"/>
        <v>0</v>
      </c>
      <c r="L64" s="9"/>
    </row>
    <row r="65" spans="1:12" hidden="1" outlineLevel="2" x14ac:dyDescent="0.25">
      <c r="A65" s="15"/>
      <c r="B65" s="16"/>
      <c r="C65" s="14"/>
      <c r="D65" s="26"/>
      <c r="E65" s="20"/>
      <c r="F65" s="11"/>
      <c r="G65" s="11"/>
      <c r="H65" s="11"/>
      <c r="I65" s="22">
        <f>F65+H65</f>
        <v>0</v>
      </c>
      <c r="J65" s="25">
        <f t="shared" si="5"/>
        <v>0</v>
      </c>
      <c r="K65" s="9">
        <f>(D65*3.1415927)*I65</f>
        <v>0</v>
      </c>
      <c r="L65" s="9"/>
    </row>
    <row r="66" spans="1:12" hidden="1" outlineLevel="2" x14ac:dyDescent="0.25">
      <c r="A66" s="15"/>
      <c r="B66" s="16"/>
      <c r="C66" s="14"/>
      <c r="D66" s="26"/>
      <c r="E66" s="20"/>
      <c r="F66" s="11"/>
      <c r="G66" s="11"/>
      <c r="H66" s="11"/>
      <c r="I66" s="22">
        <f t="shared" si="3"/>
        <v>0</v>
      </c>
      <c r="J66" s="25">
        <f t="shared" si="5"/>
        <v>0</v>
      </c>
      <c r="K66" s="9">
        <f t="shared" si="4"/>
        <v>0</v>
      </c>
      <c r="L66" s="9"/>
    </row>
    <row r="67" spans="1:12" collapsed="1" x14ac:dyDescent="0.25">
      <c r="A67" s="15"/>
      <c r="B67" s="16"/>
      <c r="C67" s="14"/>
      <c r="D67" s="26"/>
      <c r="E67" s="20"/>
      <c r="F67" s="11"/>
      <c r="G67" s="11"/>
      <c r="H67" s="11"/>
      <c r="I67" s="22">
        <f t="shared" si="3"/>
        <v>0</v>
      </c>
      <c r="J67" s="25">
        <f t="shared" si="5"/>
        <v>0</v>
      </c>
      <c r="K67" s="9">
        <f t="shared" si="4"/>
        <v>0</v>
      </c>
      <c r="L67" s="9"/>
    </row>
    <row r="68" spans="1:12" x14ac:dyDescent="0.25">
      <c r="A68" s="15"/>
      <c r="B68" s="16"/>
      <c r="C68" s="14"/>
      <c r="D68" s="27"/>
      <c r="E68" s="20"/>
      <c r="F68" s="11"/>
      <c r="G68" s="11"/>
      <c r="H68" s="11"/>
      <c r="I68" s="22">
        <f t="shared" si="3"/>
        <v>0</v>
      </c>
      <c r="J68" s="25">
        <f t="shared" si="5"/>
        <v>0</v>
      </c>
      <c r="K68" s="9">
        <f t="shared" si="4"/>
        <v>0</v>
      </c>
      <c r="L68" s="9"/>
    </row>
    <row r="69" spans="1:12" ht="15.75" thickBot="1" x14ac:dyDescent="0.3">
      <c r="A69" s="15"/>
      <c r="B69" s="16"/>
      <c r="C69" s="16"/>
      <c r="D69" s="16"/>
      <c r="E69" s="28"/>
      <c r="F69" s="16"/>
      <c r="G69" s="16"/>
      <c r="H69" s="150" t="s">
        <v>19</v>
      </c>
      <c r="I69" s="150"/>
      <c r="J69" s="29">
        <f>SUM(J9:J68)</f>
        <v>66.58</v>
      </c>
      <c r="K69" s="9"/>
      <c r="L69" s="9"/>
    </row>
    <row r="70" spans="1:12" ht="15.75" thickBot="1" x14ac:dyDescent="0.3">
      <c r="A70" s="30" t="s">
        <v>20</v>
      </c>
      <c r="B70" s="4"/>
      <c r="C70" s="151" t="s">
        <v>21</v>
      </c>
      <c r="D70" s="151"/>
      <c r="E70" s="151"/>
      <c r="F70" s="151"/>
      <c r="G70" s="151"/>
      <c r="H70" s="151"/>
      <c r="I70" s="151"/>
      <c r="J70" s="152"/>
      <c r="K70" s="9"/>
      <c r="L70" s="9"/>
    </row>
    <row r="71" spans="1:12" ht="15.75" thickBot="1" x14ac:dyDescent="0.3">
      <c r="A71" s="31"/>
      <c r="B71" s="32"/>
      <c r="C71" s="32" t="s">
        <v>22</v>
      </c>
      <c r="D71" s="147"/>
      <c r="E71" s="148"/>
      <c r="F71" s="147"/>
      <c r="G71" s="149"/>
      <c r="H71" s="148"/>
      <c r="I71" s="32" t="s">
        <v>23</v>
      </c>
      <c r="J71" s="32" t="s">
        <v>24</v>
      </c>
      <c r="K71" s="9"/>
      <c r="L71" s="9"/>
    </row>
    <row r="72" spans="1:12" x14ac:dyDescent="0.25">
      <c r="A72" s="33">
        <v>200</v>
      </c>
      <c r="B72" s="34"/>
      <c r="C72" s="34">
        <f>0.009*A72^0.65</f>
        <v>0.28178119502230337</v>
      </c>
      <c r="D72" s="144"/>
      <c r="E72" s="145"/>
      <c r="F72" s="144"/>
      <c r="G72" s="146"/>
      <c r="H72" s="145"/>
      <c r="I72" s="35">
        <f>0.003*A72^0.65</f>
        <v>9.3927065007434474E-2</v>
      </c>
      <c r="J72" s="35">
        <f>0.001*A72^0.65</f>
        <v>3.1309021669144822E-2</v>
      </c>
      <c r="K72" s="9"/>
      <c r="L72" s="9"/>
    </row>
    <row r="73" spans="1:12" x14ac:dyDescent="0.25">
      <c r="A73" s="33">
        <v>1000</v>
      </c>
      <c r="B73" s="34"/>
      <c r="C73" s="34">
        <f>0.009*A73^0.65</f>
        <v>0.80212584432037104</v>
      </c>
      <c r="D73" s="144"/>
      <c r="E73" s="145"/>
      <c r="F73" s="144"/>
      <c r="G73" s="146"/>
      <c r="H73" s="145"/>
      <c r="I73" s="35">
        <f>0.003*A73^0.65</f>
        <v>0.26737528144012368</v>
      </c>
      <c r="J73" s="35">
        <f>0.001*A73^0.65</f>
        <v>8.9125093813374565E-2</v>
      </c>
      <c r="K73" s="9"/>
      <c r="L73" s="9"/>
    </row>
    <row r="74" spans="1:12" x14ac:dyDescent="0.25">
      <c r="A74" s="33">
        <v>1250</v>
      </c>
      <c r="B74" s="34"/>
      <c r="C74" s="34">
        <f>0.009*A74^0.65</f>
        <v>0.92732937660848858</v>
      </c>
      <c r="D74" s="144"/>
      <c r="E74" s="145"/>
      <c r="F74" s="144"/>
      <c r="G74" s="146"/>
      <c r="H74" s="145"/>
      <c r="I74" s="35">
        <f>0.003*A74^0.65</f>
        <v>0.30910979220282953</v>
      </c>
      <c r="J74" s="35">
        <f>0.001*A74^0.65</f>
        <v>0.10303659740094318</v>
      </c>
      <c r="K74" s="9"/>
      <c r="L74" s="9"/>
    </row>
    <row r="75" spans="1:12" x14ac:dyDescent="0.25">
      <c r="A75" s="33">
        <v>1500</v>
      </c>
      <c r="B75" s="36"/>
      <c r="C75" s="36"/>
      <c r="D75" s="144"/>
      <c r="E75" s="145"/>
      <c r="F75" s="144"/>
      <c r="G75" s="146"/>
      <c r="H75" s="145"/>
      <c r="I75" s="35">
        <f>0.003*A75^0.65</f>
        <v>0.34800106505644113</v>
      </c>
      <c r="J75" s="35">
        <f>0.001*A75^0.65</f>
        <v>0.11600035501881371</v>
      </c>
      <c r="K75" s="9"/>
      <c r="L75" s="9"/>
    </row>
    <row r="76" spans="1:12" ht="15.75" thickBot="1" x14ac:dyDescent="0.3">
      <c r="A76" s="37">
        <v>2000</v>
      </c>
      <c r="B76" s="38"/>
      <c r="C76" s="38"/>
      <c r="D76" s="131"/>
      <c r="E76" s="132"/>
      <c r="F76" s="131"/>
      <c r="G76" s="133"/>
      <c r="H76" s="132"/>
      <c r="I76" s="35">
        <f>0.003*A76^0.65</f>
        <v>0.41955678797717838</v>
      </c>
      <c r="J76" s="35">
        <f>0.001*A76^0.65</f>
        <v>0.13985226265905945</v>
      </c>
      <c r="K76" s="9"/>
      <c r="L76" s="9"/>
    </row>
    <row r="77" spans="1:12" ht="15" customHeight="1" thickBot="1" x14ac:dyDescent="0.3">
      <c r="A77" s="136"/>
      <c r="B77" s="138"/>
      <c r="C77" s="138"/>
      <c r="D77" s="140" t="s">
        <v>25</v>
      </c>
      <c r="E77" s="142" t="s">
        <v>26</v>
      </c>
      <c r="F77" s="134" t="s">
        <v>27</v>
      </c>
      <c r="G77" s="135"/>
      <c r="H77" s="124"/>
      <c r="I77" s="123" t="s">
        <v>28</v>
      </c>
      <c r="J77" s="124"/>
      <c r="K77" s="9"/>
      <c r="L77" s="9"/>
    </row>
    <row r="78" spans="1:12" ht="21.75" customHeight="1" thickBot="1" x14ac:dyDescent="0.3">
      <c r="A78" s="137"/>
      <c r="B78" s="139"/>
      <c r="C78" s="139"/>
      <c r="D78" s="141"/>
      <c r="E78" s="143"/>
      <c r="F78" s="125" t="s">
        <v>29</v>
      </c>
      <c r="G78" s="126"/>
      <c r="H78" s="39" t="s">
        <v>30</v>
      </c>
      <c r="I78" s="40" t="s">
        <v>29</v>
      </c>
      <c r="J78" s="39" t="s">
        <v>30</v>
      </c>
      <c r="K78" s="41" t="s">
        <v>31</v>
      </c>
      <c r="L78" s="42"/>
    </row>
    <row r="79" spans="1:12" x14ac:dyDescent="0.25">
      <c r="A79" s="43"/>
      <c r="B79" s="44"/>
      <c r="C79" s="45"/>
      <c r="D79" s="46">
        <v>500</v>
      </c>
      <c r="E79" s="47">
        <f>J$69</f>
        <v>66.58</v>
      </c>
      <c r="F79" s="127">
        <f>0.003*D79^0.65</f>
        <v>0.17039300322099407</v>
      </c>
      <c r="G79" s="128"/>
      <c r="H79" s="48">
        <f>E79*F79</f>
        <v>11.344766154453785</v>
      </c>
      <c r="I79" s="49">
        <f>J79/E79</f>
        <v>0.10528687293481526</v>
      </c>
      <c r="J79" s="50">
        <v>7.01</v>
      </c>
      <c r="K79" s="51" t="str">
        <f>IF(D79&lt;&gt;1000,"",IF(I79&gt;=0.8,"A",IF(I79&gt;=F79,"B",IF(I79&gt;=0.089,"C","D"))))</f>
        <v/>
      </c>
      <c r="L79" s="52"/>
    </row>
    <row r="80" spans="1:12" x14ac:dyDescent="0.25">
      <c r="A80" s="53"/>
      <c r="B80" s="54"/>
      <c r="C80" s="55"/>
      <c r="D80" s="56">
        <v>1000</v>
      </c>
      <c r="E80" s="57">
        <f>J$69</f>
        <v>66.58</v>
      </c>
      <c r="F80" s="129">
        <f>0.003*D80^0.65</f>
        <v>0.26737528144012368</v>
      </c>
      <c r="G80" s="130"/>
      <c r="H80" s="58">
        <f>E80*F80</f>
        <v>17.801846238283435</v>
      </c>
      <c r="I80" s="59">
        <f>J80/E80</f>
        <v>0.21808350856112946</v>
      </c>
      <c r="J80" s="60">
        <v>14.52</v>
      </c>
      <c r="K80" s="61" t="str">
        <f>IF(D80&lt;&gt;1000,"",IF(I80&gt;=0.8,"A",IF(I80&gt;=F80,"B",IF(I80&gt;=0.089,"C","D"))))</f>
        <v>C</v>
      </c>
      <c r="L80" s="52"/>
    </row>
    <row r="81" spans="1:12" x14ac:dyDescent="0.25">
      <c r="A81" s="53"/>
      <c r="B81" s="54"/>
      <c r="C81" s="55"/>
      <c r="D81" s="56"/>
      <c r="E81" s="57">
        <f>J$69</f>
        <v>66.58</v>
      </c>
      <c r="F81" s="129">
        <f>0.003*D81^0.65</f>
        <v>0</v>
      </c>
      <c r="G81" s="130"/>
      <c r="H81" s="58">
        <f>E81*F81</f>
        <v>0</v>
      </c>
      <c r="I81" s="59">
        <f>J81/E81</f>
        <v>0</v>
      </c>
      <c r="J81" s="60"/>
      <c r="K81" s="61" t="str">
        <f>IF(D81&lt;&gt;1000,"",IF(I81&gt;=0.8,"A",IF(I81&gt;=F81,"B",IF(I81&gt;=0.089,"C","D"))))</f>
        <v/>
      </c>
      <c r="L81" s="52"/>
    </row>
    <row r="82" spans="1:12" x14ac:dyDescent="0.25">
      <c r="A82" s="53"/>
      <c r="B82" s="54"/>
      <c r="C82" s="55"/>
      <c r="D82" s="56"/>
      <c r="E82" s="57">
        <f>J$69</f>
        <v>66.58</v>
      </c>
      <c r="F82" s="129">
        <f>0.003*D82^0.65</f>
        <v>0</v>
      </c>
      <c r="G82" s="130"/>
      <c r="H82" s="58">
        <f>E82*F82</f>
        <v>0</v>
      </c>
      <c r="I82" s="59">
        <f>J82/E82</f>
        <v>0</v>
      </c>
      <c r="J82" s="60"/>
      <c r="K82" s="61" t="str">
        <f>IF(D82&lt;&gt;1000,"",IF(I82&gt;=0.8,"A",IF(I82&gt;=F82,"B",IF(I82&gt;=0.089,"C","D"))))</f>
        <v/>
      </c>
      <c r="L82" s="52"/>
    </row>
    <row r="83" spans="1:12" ht="15.75" thickBot="1" x14ac:dyDescent="0.3">
      <c r="A83" s="62"/>
      <c r="B83" s="63"/>
      <c r="C83" s="64"/>
      <c r="D83" s="65">
        <v>500</v>
      </c>
      <c r="E83" s="66">
        <f>J$69</f>
        <v>66.58</v>
      </c>
      <c r="F83" s="120">
        <f>0.003*D83^0.65</f>
        <v>0.17039300322099407</v>
      </c>
      <c r="G83" s="121"/>
      <c r="H83" s="67">
        <f>E83*F83</f>
        <v>11.344766154453785</v>
      </c>
      <c r="I83" s="68">
        <f>J83/E83</f>
        <v>0</v>
      </c>
      <c r="J83" s="69"/>
      <c r="K83" s="70" t="str">
        <f>IF(D83&lt;&gt;1000,"",IF(I83&gt;=0.8,"A",IF(I83&gt;=F83,"B",IF(I83&gt;=0.089,"C","D"))))</f>
        <v/>
      </c>
      <c r="L83" s="52"/>
    </row>
    <row r="84" spans="1:12" x14ac:dyDescent="0.25">
      <c r="A84" s="81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71"/>
    </row>
    <row r="85" spans="1:12" x14ac:dyDescent="0.25">
      <c r="A85" s="81" t="s">
        <v>32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2" x14ac:dyDescent="0.25">
      <c r="A86" s="81"/>
      <c r="B86" s="116" t="s">
        <v>45</v>
      </c>
      <c r="C86" s="116"/>
      <c r="D86" s="116"/>
      <c r="E86" s="116"/>
      <c r="F86" s="116"/>
      <c r="G86" s="116"/>
      <c r="H86" s="116"/>
      <c r="I86" s="116"/>
      <c r="J86" s="116"/>
      <c r="K86" s="116"/>
    </row>
    <row r="87" spans="1:12" x14ac:dyDescent="0.25">
      <c r="A87" s="81"/>
      <c r="B87" s="116" t="s">
        <v>45</v>
      </c>
      <c r="C87" s="116"/>
      <c r="D87" s="116"/>
      <c r="E87" s="116"/>
      <c r="F87" s="116"/>
      <c r="G87" s="116"/>
      <c r="H87" s="116"/>
      <c r="I87" s="116"/>
      <c r="J87" s="116"/>
      <c r="K87" s="116"/>
    </row>
    <row r="88" spans="1:12" x14ac:dyDescent="0.25">
      <c r="A88" s="81"/>
      <c r="B88" s="116" t="s">
        <v>45</v>
      </c>
      <c r="C88" s="116"/>
      <c r="D88" s="116"/>
      <c r="E88" s="116"/>
      <c r="F88" s="116"/>
      <c r="G88" s="116"/>
      <c r="H88" s="116"/>
      <c r="I88" s="116"/>
      <c r="J88" s="116"/>
      <c r="K88" s="116"/>
    </row>
    <row r="89" spans="1:12" x14ac:dyDescent="0.25">
      <c r="A89" s="81"/>
      <c r="B89" s="116" t="s">
        <v>45</v>
      </c>
      <c r="C89" s="116"/>
      <c r="D89" s="116"/>
      <c r="E89" s="116"/>
      <c r="F89" s="116"/>
      <c r="G89" s="116"/>
      <c r="H89" s="116"/>
      <c r="I89" s="116"/>
      <c r="J89" s="116"/>
      <c r="K89" s="116"/>
    </row>
    <row r="90" spans="1:12" x14ac:dyDescent="0.25">
      <c r="A90" s="81"/>
      <c r="B90" s="116" t="s">
        <v>45</v>
      </c>
      <c r="C90" s="116"/>
      <c r="D90" s="116"/>
      <c r="E90" s="116"/>
      <c r="F90" s="116"/>
      <c r="G90" s="116"/>
      <c r="H90" s="116"/>
      <c r="I90" s="116"/>
      <c r="J90" s="116"/>
      <c r="K90" s="116"/>
    </row>
    <row r="91" spans="1:12" x14ac:dyDescent="0.25">
      <c r="A91" s="81"/>
      <c r="B91" s="116" t="s">
        <v>45</v>
      </c>
      <c r="C91" s="116"/>
      <c r="D91" s="116"/>
      <c r="E91" s="116"/>
      <c r="F91" s="116"/>
      <c r="G91" s="116"/>
      <c r="H91" s="116"/>
      <c r="I91" s="116"/>
      <c r="J91" s="116"/>
      <c r="K91" s="116"/>
    </row>
    <row r="92" spans="1:12" x14ac:dyDescent="0.25">
      <c r="A92" s="81"/>
      <c r="B92" s="116" t="s">
        <v>45</v>
      </c>
      <c r="C92" s="116"/>
      <c r="D92" s="116"/>
      <c r="E92" s="116"/>
      <c r="F92" s="116"/>
      <c r="G92" s="116"/>
      <c r="H92" s="116"/>
      <c r="I92" s="116"/>
      <c r="J92" s="116"/>
      <c r="K92" s="116"/>
    </row>
    <row r="93" spans="1:12" x14ac:dyDescent="0.25">
      <c r="A93" s="81"/>
      <c r="B93" s="116" t="s">
        <v>45</v>
      </c>
      <c r="C93" s="116"/>
      <c r="D93" s="116"/>
      <c r="E93" s="116"/>
      <c r="F93" s="116"/>
      <c r="G93" s="116"/>
      <c r="H93" s="116"/>
      <c r="I93" s="116"/>
      <c r="J93" s="116"/>
      <c r="K93" s="116"/>
    </row>
    <row r="94" spans="1:12" x14ac:dyDescent="0.25">
      <c r="A94" s="81"/>
      <c r="B94" s="116" t="s">
        <v>45</v>
      </c>
      <c r="C94" s="116"/>
      <c r="D94" s="116"/>
      <c r="E94" s="116"/>
      <c r="F94" s="116"/>
      <c r="G94" s="116"/>
      <c r="H94" s="116"/>
      <c r="I94" s="116"/>
      <c r="J94" s="116"/>
      <c r="K94" s="116"/>
    </row>
    <row r="95" spans="1:12" x14ac:dyDescent="0.25">
      <c r="A95" s="81"/>
      <c r="B95" s="116" t="s">
        <v>45</v>
      </c>
      <c r="C95" s="116"/>
      <c r="D95" s="116"/>
      <c r="E95" s="116"/>
      <c r="F95" s="116"/>
      <c r="G95" s="116"/>
      <c r="H95" s="116"/>
      <c r="I95" s="116"/>
      <c r="J95" s="116"/>
      <c r="K95" s="116"/>
    </row>
    <row r="96" spans="1:12" x14ac:dyDescent="0.25">
      <c r="A96" s="81"/>
      <c r="B96" s="116" t="s">
        <v>45</v>
      </c>
      <c r="C96" s="116"/>
      <c r="D96" s="116"/>
      <c r="E96" s="116"/>
      <c r="F96" s="116"/>
      <c r="G96" s="116"/>
      <c r="H96" s="116"/>
      <c r="I96" s="116"/>
      <c r="J96" s="116"/>
      <c r="K96" s="116"/>
    </row>
    <row r="97" spans="1:18" x14ac:dyDescent="0.25">
      <c r="A97" s="81"/>
      <c r="B97" s="116" t="s">
        <v>45</v>
      </c>
      <c r="C97" s="116"/>
      <c r="D97" s="116"/>
      <c r="E97" s="116"/>
      <c r="F97" s="116"/>
      <c r="G97" s="116"/>
      <c r="H97" s="116"/>
      <c r="I97" s="116"/>
      <c r="J97" s="116"/>
      <c r="K97" s="116"/>
    </row>
    <row r="98" spans="1:18" x14ac:dyDescent="0.25">
      <c r="A98" s="81"/>
      <c r="B98" s="116" t="s">
        <v>45</v>
      </c>
      <c r="C98" s="116"/>
      <c r="D98" s="116"/>
      <c r="E98" s="116"/>
      <c r="F98" s="116"/>
      <c r="G98" s="116"/>
      <c r="H98" s="116"/>
      <c r="I98" s="116"/>
      <c r="J98" s="116"/>
      <c r="K98" s="116"/>
    </row>
    <row r="99" spans="1:18" x14ac:dyDescent="0.25">
      <c r="A99" s="81"/>
      <c r="B99" s="116" t="s">
        <v>45</v>
      </c>
      <c r="C99" s="116"/>
      <c r="D99" s="116"/>
      <c r="E99" s="116"/>
      <c r="F99" s="116"/>
      <c r="G99" s="116"/>
      <c r="H99" s="116"/>
      <c r="I99" s="116"/>
      <c r="J99" s="116"/>
      <c r="K99" s="116"/>
    </row>
    <row r="100" spans="1:18" x14ac:dyDescent="0.25">
      <c r="A100" s="81"/>
      <c r="B100" s="116" t="s">
        <v>45</v>
      </c>
      <c r="C100" s="116"/>
      <c r="D100" s="116"/>
      <c r="E100" s="116"/>
      <c r="F100" s="116"/>
      <c r="G100" s="116"/>
      <c r="H100" s="116"/>
      <c r="I100" s="116"/>
      <c r="J100" s="116"/>
      <c r="K100" s="116"/>
    </row>
    <row r="101" spans="1:18" x14ac:dyDescent="0.25">
      <c r="A101" s="82"/>
      <c r="B101" s="117" t="s">
        <v>45</v>
      </c>
      <c r="C101" s="117"/>
      <c r="D101" s="117"/>
      <c r="E101" s="117"/>
      <c r="F101" s="117"/>
      <c r="G101" s="117"/>
      <c r="H101" s="117"/>
      <c r="I101" s="117"/>
      <c r="J101" s="117"/>
      <c r="K101" s="117"/>
    </row>
    <row r="103" spans="1:18" x14ac:dyDescent="0.25"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</row>
  </sheetData>
  <sheetProtection algorithmName="SHA-512" hashValue="eRiuQqKbONMq0VOPas5BFH1EN/OnLCu7qeOzXX2uZKAOLQmiNuv2j1Nbe3rJGqoT1BibZbwV2Sm29Si8m57OFg==" saltValue="WtLK6xtyQYQuY30JD5yHHg==" spinCount="100000" sheet="1" formatRows="0"/>
  <mergeCells count="60">
    <mergeCell ref="A45:B45"/>
    <mergeCell ref="A1:J1"/>
    <mergeCell ref="A4:C4"/>
    <mergeCell ref="A5:C5"/>
    <mergeCell ref="A6:C6"/>
    <mergeCell ref="H6:I6"/>
    <mergeCell ref="A7:C7"/>
    <mergeCell ref="A9:B9"/>
    <mergeCell ref="A10:B10"/>
    <mergeCell ref="A11:B11"/>
    <mergeCell ref="A44:B44"/>
    <mergeCell ref="D71:E71"/>
    <mergeCell ref="F71:H71"/>
    <mergeCell ref="D72:E72"/>
    <mergeCell ref="F72:H72"/>
    <mergeCell ref="H69:I69"/>
    <mergeCell ref="C70:J70"/>
    <mergeCell ref="D73:E73"/>
    <mergeCell ref="F73:H73"/>
    <mergeCell ref="D74:E74"/>
    <mergeCell ref="F74:H74"/>
    <mergeCell ref="D75:E75"/>
    <mergeCell ref="F75:H75"/>
    <mergeCell ref="A77:A78"/>
    <mergeCell ref="B77:B78"/>
    <mergeCell ref="C77:C78"/>
    <mergeCell ref="D77:D78"/>
    <mergeCell ref="E77:E78"/>
    <mergeCell ref="B93:K93"/>
    <mergeCell ref="F83:G83"/>
    <mergeCell ref="D3:G3"/>
    <mergeCell ref="D4:G4"/>
    <mergeCell ref="D5:G5"/>
    <mergeCell ref="B86:K86"/>
    <mergeCell ref="B87:K87"/>
    <mergeCell ref="I77:J77"/>
    <mergeCell ref="F78:G78"/>
    <mergeCell ref="F79:G79"/>
    <mergeCell ref="F80:G80"/>
    <mergeCell ref="F81:G81"/>
    <mergeCell ref="F82:G82"/>
    <mergeCell ref="D76:E76"/>
    <mergeCell ref="F76:H76"/>
    <mergeCell ref="F77:H77"/>
    <mergeCell ref="B100:K100"/>
    <mergeCell ref="B101:K101"/>
    <mergeCell ref="I103:R103"/>
    <mergeCell ref="D7:G7"/>
    <mergeCell ref="D6:G6"/>
    <mergeCell ref="B94:K94"/>
    <mergeCell ref="B95:K95"/>
    <mergeCell ref="B96:K96"/>
    <mergeCell ref="B97:K97"/>
    <mergeCell ref="B98:K98"/>
    <mergeCell ref="B99:K99"/>
    <mergeCell ref="B88:K88"/>
    <mergeCell ref="B89:K89"/>
    <mergeCell ref="B90:K90"/>
    <mergeCell ref="B91:K91"/>
    <mergeCell ref="B92:K92"/>
  </mergeCells>
  <dataValidations count="1">
    <dataValidation type="list" allowBlank="1" showInputMessage="1" showErrorMessage="1" sqref="D44:D55" xr:uid="{ACDDBAD0-5A21-4F3C-95A9-1781EBFFF81C}">
      <formula1>"63,80,100,125,150,160,200,250,300,315,355,400,450,500,560,630,710,800,900,1000,1120,1250"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318-9F45-4065-B082-1B31AE09A418}">
  <sheetPr>
    <pageSetUpPr fitToPage="1"/>
  </sheetPr>
  <dimension ref="A33:O50"/>
  <sheetViews>
    <sheetView showGridLines="0" zoomScale="90" zoomScaleNormal="90" workbookViewId="0">
      <selection activeCell="R32" sqref="R32"/>
    </sheetView>
  </sheetViews>
  <sheetFormatPr defaultRowHeight="15" x14ac:dyDescent="0.25"/>
  <sheetData>
    <row r="33" spans="1:15" x14ac:dyDescent="0.25">
      <c r="A33" s="82" t="s">
        <v>32</v>
      </c>
      <c r="B33" s="160" t="s">
        <v>33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</row>
    <row r="34" spans="1:15" x14ac:dyDescent="0.25">
      <c r="B34" s="159" t="s">
        <v>45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</row>
    <row r="35" spans="1:15" x14ac:dyDescent="0.25">
      <c r="B35" s="159" t="s">
        <v>45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</row>
    <row r="36" spans="1:15" x14ac:dyDescent="0.25">
      <c r="B36" s="159" t="s">
        <v>45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</row>
    <row r="37" spans="1:15" x14ac:dyDescent="0.25">
      <c r="B37" s="159" t="s">
        <v>45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</row>
    <row r="38" spans="1:15" x14ac:dyDescent="0.25">
      <c r="B38" s="159" t="s">
        <v>45</v>
      </c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</row>
    <row r="39" spans="1:15" x14ac:dyDescent="0.25">
      <c r="B39" s="159" t="s">
        <v>45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</row>
    <row r="40" spans="1:15" x14ac:dyDescent="0.25">
      <c r="B40" s="159" t="s">
        <v>45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</row>
    <row r="41" spans="1:15" x14ac:dyDescent="0.25"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</row>
    <row r="42" spans="1:15" x14ac:dyDescent="0.25"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  <row r="43" spans="1:15" x14ac:dyDescent="0.25"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</row>
    <row r="44" spans="1:15" x14ac:dyDescent="0.25"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x14ac:dyDescent="0.25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</row>
    <row r="46" spans="1:15" x14ac:dyDescent="0.25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</row>
    <row r="47" spans="1:15" x14ac:dyDescent="0.25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</row>
    <row r="48" spans="1:15" x14ac:dyDescent="0.25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</row>
    <row r="49" spans="2:15" x14ac:dyDescent="0.25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2:15" x14ac:dyDescent="0.25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</sheetData>
  <sheetProtection algorithmName="SHA-512" hashValue="X9ftb0b1xWIDj5yRTi9EcTUOBnMvvtIf+NCSQfEW7iSTgsNhC7ezvMI9fDVk/VHiJisqBvsohDTmbKUif0Apbw==" saltValue="G8FJx0PpB0bKnHc1nOxM4w==" spinCount="100000" sheet="1" objects="1" scenarios="1"/>
  <mergeCells count="16">
    <mergeCell ref="B38:O38"/>
    <mergeCell ref="B33:O33"/>
    <mergeCell ref="B34:O34"/>
    <mergeCell ref="B35:O35"/>
    <mergeCell ref="B36:O36"/>
    <mergeCell ref="B37:O37"/>
    <mergeCell ref="B45:O45"/>
    <mergeCell ref="B46:O46"/>
    <mergeCell ref="B47:O47"/>
    <mergeCell ref="B48:O48"/>
    <mergeCell ref="B39:O39"/>
    <mergeCell ref="B40:O40"/>
    <mergeCell ref="B41:O41"/>
    <mergeCell ref="B42:O42"/>
    <mergeCell ref="B43:O43"/>
    <mergeCell ref="B44:O44"/>
  </mergeCells>
  <pageMargins left="0.7" right="0.7" top="0.75" bottom="0.75" header="0.3" footer="0.3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E810-F7CB-487A-882D-606E1DA132F5}">
  <dimension ref="A1:K23"/>
  <sheetViews>
    <sheetView showGridLines="0" workbookViewId="0">
      <selection activeCell="O9" sqref="O9"/>
    </sheetView>
  </sheetViews>
  <sheetFormatPr defaultRowHeight="15" x14ac:dyDescent="0.25"/>
  <cols>
    <col min="1" max="1" width="11.7109375" customWidth="1"/>
    <col min="2" max="2" width="1.5703125" customWidth="1"/>
    <col min="3" max="3" width="12.5703125" customWidth="1"/>
    <col min="4" max="4" width="26.140625" customWidth="1"/>
    <col min="5" max="5" width="7.140625" bestFit="1" customWidth="1"/>
    <col min="6" max="6" width="24.5703125" customWidth="1"/>
    <col min="7" max="7" width="30" style="84" bestFit="1" customWidth="1"/>
    <col min="8" max="8" width="36.42578125" customWidth="1"/>
    <col min="9" max="9" width="14" customWidth="1"/>
    <col min="10" max="10" width="17.140625" customWidth="1"/>
    <col min="11" max="11" width="46.28515625" customWidth="1"/>
  </cols>
  <sheetData>
    <row r="1" spans="1:11" ht="18.75" x14ac:dyDescent="0.3">
      <c r="A1" s="95"/>
    </row>
    <row r="2" spans="1:11" ht="26.25" x14ac:dyDescent="0.4">
      <c r="A2" s="111" t="s">
        <v>46</v>
      </c>
      <c r="B2" s="112" t="s">
        <v>47</v>
      </c>
      <c r="C2" s="111"/>
      <c r="D2" s="113"/>
      <c r="E2" s="114"/>
      <c r="F2" s="111" t="s">
        <v>48</v>
      </c>
      <c r="G2" s="115"/>
      <c r="H2" s="114"/>
      <c r="I2" s="96"/>
      <c r="J2" s="97" t="s">
        <v>49</v>
      </c>
    </row>
    <row r="3" spans="1:11" ht="27" thickBot="1" x14ac:dyDescent="0.45">
      <c r="A3" s="91"/>
      <c r="B3" s="91"/>
      <c r="C3" s="91"/>
      <c r="D3" s="91"/>
      <c r="E3" s="91"/>
      <c r="F3" s="91"/>
      <c r="G3" s="91"/>
      <c r="H3" s="91"/>
      <c r="I3" s="96"/>
      <c r="J3" s="96"/>
    </row>
    <row r="4" spans="1:11" ht="26.25" x14ac:dyDescent="0.4">
      <c r="A4" s="98" t="s">
        <v>75</v>
      </c>
      <c r="B4" s="99"/>
      <c r="C4" s="99" t="s">
        <v>74</v>
      </c>
      <c r="D4" s="100"/>
      <c r="E4" s="99"/>
      <c r="F4" s="99" t="s">
        <v>50</v>
      </c>
      <c r="G4" s="99" t="s">
        <v>35</v>
      </c>
      <c r="H4" s="101" t="s">
        <v>34</v>
      </c>
      <c r="I4" s="102" t="s">
        <v>51</v>
      </c>
      <c r="J4" s="103" t="s">
        <v>31</v>
      </c>
      <c r="K4" s="104" t="s">
        <v>52</v>
      </c>
    </row>
    <row r="5" spans="1:11" ht="27" thickBot="1" x14ac:dyDescent="0.45">
      <c r="A5" s="105"/>
      <c r="B5" s="106"/>
      <c r="C5" s="107"/>
      <c r="D5" s="108"/>
      <c r="E5" s="108"/>
      <c r="F5" s="106"/>
      <c r="G5" s="106"/>
      <c r="H5" s="106"/>
      <c r="I5" s="109" t="s">
        <v>53</v>
      </c>
      <c r="J5" s="109" t="s">
        <v>54</v>
      </c>
      <c r="K5" s="110"/>
    </row>
    <row r="6" spans="1:11" ht="26.25" x14ac:dyDescent="0.4">
      <c r="A6" s="92">
        <v>1</v>
      </c>
      <c r="B6" s="90"/>
      <c r="C6" s="90" t="s">
        <v>55</v>
      </c>
      <c r="D6" s="90"/>
      <c r="E6" s="90"/>
      <c r="F6" s="90"/>
      <c r="G6" s="90"/>
      <c r="H6" s="90"/>
      <c r="I6" s="93"/>
      <c r="J6" s="93"/>
      <c r="K6" s="94"/>
    </row>
    <row r="7" spans="1:11" ht="26.25" x14ac:dyDescent="0.4">
      <c r="A7" s="89">
        <v>2</v>
      </c>
      <c r="B7" s="88"/>
      <c r="C7" s="88" t="s">
        <v>56</v>
      </c>
      <c r="D7" s="88"/>
      <c r="E7" s="88"/>
      <c r="F7" s="88"/>
      <c r="G7" s="88"/>
      <c r="H7" s="88"/>
      <c r="I7" s="86"/>
      <c r="J7" s="86"/>
      <c r="K7" s="85"/>
    </row>
    <row r="8" spans="1:11" ht="26.25" x14ac:dyDescent="0.4">
      <c r="A8" s="89">
        <v>3</v>
      </c>
      <c r="B8" s="88"/>
      <c r="C8" s="88" t="s">
        <v>57</v>
      </c>
      <c r="D8" s="88"/>
      <c r="E8" s="88"/>
      <c r="F8" s="88"/>
      <c r="G8" s="88"/>
      <c r="H8" s="88"/>
      <c r="I8" s="86"/>
      <c r="J8" s="86"/>
      <c r="K8" s="85"/>
    </row>
    <row r="9" spans="1:11" ht="26.25" x14ac:dyDescent="0.4">
      <c r="A9" s="89">
        <v>4</v>
      </c>
      <c r="B9" s="88"/>
      <c r="C9" s="88" t="s">
        <v>58</v>
      </c>
      <c r="D9" s="88"/>
      <c r="E9" s="88"/>
      <c r="F9" s="88" t="s">
        <v>37</v>
      </c>
      <c r="G9" s="88"/>
      <c r="H9" s="88" t="s">
        <v>36</v>
      </c>
      <c r="I9" s="89" t="s">
        <v>38</v>
      </c>
      <c r="J9" s="89"/>
      <c r="K9" s="85"/>
    </row>
    <row r="10" spans="1:11" ht="26.25" x14ac:dyDescent="0.4">
      <c r="A10" s="89">
        <v>5</v>
      </c>
      <c r="B10" s="88"/>
      <c r="C10" s="88" t="s">
        <v>59</v>
      </c>
      <c r="D10" s="88"/>
      <c r="E10" s="88"/>
      <c r="F10" s="88"/>
      <c r="G10" s="88"/>
      <c r="H10" s="88"/>
      <c r="I10" s="86"/>
      <c r="J10" s="86"/>
      <c r="K10" s="85"/>
    </row>
    <row r="11" spans="1:11" ht="26.25" x14ac:dyDescent="0.4">
      <c r="A11" s="89">
        <v>6</v>
      </c>
      <c r="B11" s="88"/>
      <c r="C11" s="88" t="s">
        <v>60</v>
      </c>
      <c r="D11" s="88"/>
      <c r="E11" s="88"/>
      <c r="F11" s="88"/>
      <c r="G11" s="88"/>
      <c r="H11" s="88" t="s">
        <v>49</v>
      </c>
      <c r="I11" s="86"/>
      <c r="J11" s="86"/>
      <c r="K11" s="85"/>
    </row>
    <row r="12" spans="1:11" ht="26.25" x14ac:dyDescent="0.4">
      <c r="A12" s="89">
        <v>7</v>
      </c>
      <c r="B12" s="88"/>
      <c r="C12" s="88" t="s">
        <v>61</v>
      </c>
      <c r="D12" s="88"/>
      <c r="E12" s="88"/>
      <c r="F12" s="88"/>
      <c r="G12" s="88"/>
      <c r="H12" s="88" t="s">
        <v>49</v>
      </c>
      <c r="I12" s="86"/>
      <c r="J12" s="86"/>
      <c r="K12" s="85"/>
    </row>
    <row r="13" spans="1:11" ht="26.25" x14ac:dyDescent="0.4">
      <c r="A13" s="89">
        <v>8</v>
      </c>
      <c r="B13" s="88"/>
      <c r="C13" s="88" t="s">
        <v>62</v>
      </c>
      <c r="D13" s="88"/>
      <c r="E13" s="88"/>
      <c r="F13" s="88"/>
      <c r="G13" s="88"/>
      <c r="H13" s="88" t="s">
        <v>49</v>
      </c>
      <c r="I13" s="86"/>
      <c r="J13" s="86"/>
      <c r="K13" s="85"/>
    </row>
    <row r="14" spans="1:11" ht="26.25" x14ac:dyDescent="0.4">
      <c r="A14" s="89">
        <v>9</v>
      </c>
      <c r="B14" s="88"/>
      <c r="C14" s="88" t="s">
        <v>63</v>
      </c>
      <c r="D14" s="88"/>
      <c r="E14" s="88"/>
      <c r="F14" s="88"/>
      <c r="G14" s="88"/>
      <c r="H14" s="88"/>
      <c r="I14" s="86"/>
      <c r="J14" s="86"/>
      <c r="K14" s="85"/>
    </row>
    <row r="15" spans="1:11" ht="26.25" x14ac:dyDescent="0.4">
      <c r="A15" s="89">
        <v>10</v>
      </c>
      <c r="B15" s="88"/>
      <c r="C15" s="88" t="s">
        <v>64</v>
      </c>
      <c r="D15" s="88"/>
      <c r="E15" s="88"/>
      <c r="F15" s="88"/>
      <c r="G15" s="88"/>
      <c r="H15" s="88"/>
      <c r="I15" s="86"/>
      <c r="J15" s="86"/>
      <c r="K15" s="85"/>
    </row>
    <row r="16" spans="1:11" ht="26.25" x14ac:dyDescent="0.4">
      <c r="A16" s="89">
        <v>11</v>
      </c>
      <c r="B16" s="88"/>
      <c r="C16" s="88" t="s">
        <v>65</v>
      </c>
      <c r="D16" s="88"/>
      <c r="E16" s="88"/>
      <c r="F16" s="88"/>
      <c r="G16" s="88"/>
      <c r="H16" s="88"/>
      <c r="I16" s="86"/>
      <c r="J16" s="86"/>
      <c r="K16" s="85"/>
    </row>
    <row r="17" spans="1:11" ht="26.25" x14ac:dyDescent="0.4">
      <c r="A17" s="89">
        <v>12</v>
      </c>
      <c r="B17" s="88"/>
      <c r="C17" s="88" t="s">
        <v>66</v>
      </c>
      <c r="D17" s="88"/>
      <c r="E17" s="88"/>
      <c r="F17" s="88"/>
      <c r="G17" s="88"/>
      <c r="H17" s="88"/>
      <c r="I17" s="86"/>
      <c r="J17" s="86"/>
      <c r="K17" s="85"/>
    </row>
    <row r="18" spans="1:11" ht="26.25" x14ac:dyDescent="0.4">
      <c r="A18" s="89">
        <v>13</v>
      </c>
      <c r="B18" s="88"/>
      <c r="C18" s="88" t="s">
        <v>67</v>
      </c>
      <c r="D18" s="88"/>
      <c r="E18" s="88"/>
      <c r="F18" s="88"/>
      <c r="G18" s="88"/>
      <c r="H18" s="88"/>
      <c r="I18" s="86"/>
      <c r="J18" s="86"/>
      <c r="K18" s="85"/>
    </row>
    <row r="19" spans="1:11" ht="26.25" x14ac:dyDescent="0.4">
      <c r="A19" s="89">
        <v>14</v>
      </c>
      <c r="B19" s="88"/>
      <c r="C19" s="88" t="s">
        <v>68</v>
      </c>
      <c r="D19" s="88"/>
      <c r="E19" s="88"/>
      <c r="F19" s="88"/>
      <c r="G19" s="88"/>
      <c r="H19" s="88"/>
      <c r="I19" s="86"/>
      <c r="J19" s="86"/>
      <c r="K19" s="85"/>
    </row>
    <row r="20" spans="1:11" ht="26.25" x14ac:dyDescent="0.4">
      <c r="A20" s="89">
        <v>15</v>
      </c>
      <c r="B20" s="88"/>
      <c r="C20" s="88" t="s">
        <v>69</v>
      </c>
      <c r="D20" s="88"/>
      <c r="E20" s="88"/>
      <c r="F20" s="88"/>
      <c r="G20" s="88"/>
      <c r="H20" s="88"/>
      <c r="I20" s="86"/>
      <c r="J20" s="86"/>
      <c r="K20" s="85"/>
    </row>
    <row r="21" spans="1:11" ht="26.25" x14ac:dyDescent="0.4">
      <c r="A21" s="89">
        <v>16</v>
      </c>
      <c r="B21" s="88"/>
      <c r="C21" s="88" t="s">
        <v>70</v>
      </c>
      <c r="D21" s="88"/>
      <c r="E21" s="88"/>
      <c r="F21" s="88"/>
      <c r="G21" s="88"/>
      <c r="H21" s="88"/>
      <c r="I21" s="86"/>
      <c r="J21" s="86"/>
      <c r="K21" s="85"/>
    </row>
    <row r="22" spans="1:11" ht="26.25" x14ac:dyDescent="0.4">
      <c r="A22" s="89">
        <v>17</v>
      </c>
      <c r="B22" s="88"/>
      <c r="C22" s="88" t="s">
        <v>71</v>
      </c>
      <c r="D22" s="88"/>
      <c r="E22" s="88"/>
      <c r="F22" s="88"/>
      <c r="G22" s="88"/>
      <c r="H22" s="88"/>
      <c r="I22" s="86"/>
      <c r="J22" s="86"/>
      <c r="K22" s="85"/>
    </row>
    <row r="23" spans="1:11" ht="26.25" x14ac:dyDescent="0.4">
      <c r="A23" s="89">
        <v>18</v>
      </c>
      <c r="B23" s="88"/>
      <c r="C23" s="88" t="s">
        <v>72</v>
      </c>
      <c r="D23" s="88"/>
      <c r="E23" s="88"/>
      <c r="F23" s="88"/>
      <c r="G23" s="88"/>
      <c r="H23" s="88"/>
      <c r="I23" s="86"/>
      <c r="J23" s="86" t="s">
        <v>73</v>
      </c>
      <c r="K23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0646-F49A-4D6B-B1DF-6185D9C58BAB}">
  <dimension ref="A3:A65"/>
  <sheetViews>
    <sheetView topLeftCell="A85" workbookViewId="0">
      <selection activeCell="S55" sqref="S55"/>
    </sheetView>
  </sheetViews>
  <sheetFormatPr defaultRowHeight="15" x14ac:dyDescent="0.25"/>
  <sheetData>
    <row r="3" spans="1:1" ht="28.5" x14ac:dyDescent="0.45">
      <c r="A3" s="161" t="s">
        <v>76</v>
      </c>
    </row>
    <row r="41" spans="1:1" ht="28.5" x14ac:dyDescent="0.45">
      <c r="A41" s="161" t="s">
        <v>77</v>
      </c>
    </row>
    <row r="65" spans="1:1" ht="28.5" x14ac:dyDescent="0.45">
      <c r="A65" s="161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1D54-77B6-4894-90E8-6D57A121081F}">
  <dimension ref="A1"/>
  <sheetViews>
    <sheetView tabSelected="1" workbookViewId="0">
      <selection activeCell="Z30" sqref="Z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Rekenblad</vt:lpstr>
      <vt:lpstr>Grafiek</vt:lpstr>
      <vt:lpstr>Appendages</vt:lpstr>
      <vt:lpstr>Opmeetmethodiek</vt:lpstr>
      <vt:lpstr>Maatschets bochten</vt:lpstr>
      <vt:lpstr>Rekenblad!Afdrukbereik</vt:lpstr>
    </vt:vector>
  </TitlesOfParts>
  <Company>TUEV Rheinland 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 Kooistra</dc:creator>
  <cp:lastModifiedBy>John Griep</cp:lastModifiedBy>
  <dcterms:created xsi:type="dcterms:W3CDTF">2025-11-21T08:38:17Z</dcterms:created>
  <dcterms:modified xsi:type="dcterms:W3CDTF">2026-02-11T14:16:36Z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2025-11-21T08:57:36Z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471faa72-e2de-4e2d-b0f2-54f1c924a73f</vt:lpwstr>
  </property>
  <property fmtid="{D5CDD505-2E9C-101B-9397-08002B2CF9AE}" pid="8" name="MSIP_Label_d3d538fd-7cd2-4b8b-bd42-f6ee8cc1e568_ContentBits">
    <vt:lpwstr>0</vt:lpwstr>
  </property>
  <property fmtid="{D5CDD505-2E9C-101B-9397-08002B2CF9AE}" pid="9" name="MSIP_Label_d3d538fd-7cd2-4b8b-bd42-f6ee8cc1e568_Tag">
    <vt:lpwstr>10, 3, 0, 1</vt:lpwstr>
  </property>
</Properties>
</file>